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ebi\"/>
    </mc:Choice>
  </mc:AlternateContent>
  <xr:revisionPtr revIDLastSave="0" documentId="13_ncr:1_{9E364228-5487-4BCE-A9AC-6387EFBA4543}" xr6:coauthVersionLast="47" xr6:coauthVersionMax="47" xr10:uidLastSave="{00000000-0000-0000-0000-000000000000}"/>
  <bookViews>
    <workbookView xWindow="-120" yWindow="-120" windowWidth="19440" windowHeight="15000" xr2:uid="{B49BD58B-4C34-4453-8B16-DA5F5889966A}"/>
  </bookViews>
  <sheets>
    <sheet name="int rate risk " sheetId="1" r:id="rId1"/>
    <sheet name="credit risk - rating migration" sheetId="3" r:id="rId2"/>
    <sheet name="credit risk - chg in yld" sheetId="2" r:id="rId3"/>
    <sheet name="liqudity risk" sheetId="4" r:id="rId4"/>
    <sheet name="bespoke addition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4" l="1"/>
  <c r="H8" i="4"/>
  <c r="I7" i="4"/>
  <c r="H7" i="4"/>
  <c r="I6" i="4"/>
  <c r="H6" i="4"/>
  <c r="I5" i="4"/>
  <c r="H5" i="4"/>
  <c r="B19" i="3" l="1"/>
  <c r="C19" i="3"/>
  <c r="D19" i="3"/>
  <c r="E19" i="3"/>
  <c r="F19" i="3"/>
  <c r="G19" i="3"/>
  <c r="H19" i="3"/>
  <c r="I19" i="3"/>
  <c r="B20" i="3"/>
  <c r="C20" i="3"/>
  <c r="D20" i="3"/>
  <c r="E20" i="3"/>
  <c r="F20" i="3"/>
  <c r="G20" i="3"/>
  <c r="H20" i="3"/>
  <c r="I20" i="3"/>
  <c r="B21" i="3"/>
  <c r="C21" i="3"/>
  <c r="D21" i="3"/>
  <c r="E21" i="3"/>
  <c r="F21" i="3"/>
  <c r="G21" i="3"/>
  <c r="H21" i="3"/>
  <c r="I21" i="3"/>
  <c r="B22" i="3"/>
  <c r="C22" i="3"/>
  <c r="D22" i="3"/>
  <c r="E22" i="3"/>
  <c r="F22" i="3"/>
  <c r="G22" i="3"/>
  <c r="H22" i="3"/>
  <c r="I22" i="3"/>
  <c r="B23" i="3"/>
  <c r="C23" i="3"/>
  <c r="D23" i="3"/>
  <c r="E23" i="3"/>
  <c r="F23" i="3"/>
  <c r="G23" i="3"/>
  <c r="H23" i="3"/>
  <c r="I23" i="3"/>
  <c r="B24" i="3"/>
  <c r="C24" i="3"/>
  <c r="D24" i="3"/>
  <c r="E24" i="3"/>
  <c r="F24" i="3"/>
  <c r="G24" i="3"/>
  <c r="H24" i="3"/>
  <c r="I24" i="3"/>
  <c r="C18" i="3"/>
  <c r="D18" i="3"/>
  <c r="E18" i="3"/>
  <c r="F18" i="3"/>
  <c r="G18" i="3"/>
  <c r="H18" i="3"/>
  <c r="I18" i="3"/>
  <c r="B18" i="3"/>
  <c r="K46" i="2" l="1"/>
  <c r="J46" i="2"/>
  <c r="I46" i="2"/>
  <c r="H46" i="2"/>
  <c r="G46" i="2"/>
  <c r="F46" i="2"/>
  <c r="E46" i="2"/>
  <c r="D46" i="2"/>
  <c r="C46" i="2"/>
  <c r="K45" i="2"/>
  <c r="J45" i="2"/>
  <c r="I45" i="2"/>
  <c r="U61" i="2" s="1"/>
  <c r="H45" i="2"/>
  <c r="G45" i="2"/>
  <c r="F45" i="2"/>
  <c r="E45" i="2"/>
  <c r="D45" i="2"/>
  <c r="C45" i="2"/>
  <c r="K44" i="2"/>
  <c r="J44" i="2"/>
  <c r="I44" i="2"/>
  <c r="H44" i="2"/>
  <c r="G44" i="2"/>
  <c r="F44" i="2"/>
  <c r="E44" i="2"/>
  <c r="D44" i="2"/>
  <c r="C44" i="2"/>
  <c r="B46" i="2"/>
  <c r="B45" i="2"/>
  <c r="B44" i="2"/>
  <c r="K43" i="2"/>
  <c r="J43" i="2"/>
  <c r="I43" i="2"/>
  <c r="H43" i="2"/>
  <c r="G43" i="2"/>
  <c r="F43" i="2"/>
  <c r="E43" i="2"/>
  <c r="D43" i="2"/>
  <c r="C43" i="2"/>
  <c r="B43" i="2"/>
  <c r="D11" i="1"/>
  <c r="D13" i="1" s="1"/>
  <c r="V61" i="2" l="1"/>
  <c r="Q62" i="2"/>
  <c r="O61" i="2"/>
  <c r="T62" i="2"/>
  <c r="S61" i="2"/>
  <c r="V62" i="2"/>
  <c r="T61" i="2"/>
  <c r="W62" i="2"/>
  <c r="W61" i="2"/>
  <c r="O62" i="2"/>
  <c r="P62" i="2"/>
  <c r="R62" i="2"/>
  <c r="N61" i="2"/>
  <c r="P61" i="2"/>
  <c r="S62" i="2"/>
  <c r="N67" i="2"/>
  <c r="N62" i="2"/>
  <c r="Q61" i="2"/>
  <c r="R61" i="2"/>
  <c r="U62" i="2"/>
  <c r="U55" i="2"/>
  <c r="P67" i="2"/>
  <c r="Q67" i="2"/>
  <c r="T54" i="2"/>
  <c r="Q55" i="2"/>
  <c r="T67" i="2"/>
  <c r="W54" i="2"/>
  <c r="U67" i="2"/>
  <c r="R54" i="2"/>
  <c r="V56" i="2"/>
  <c r="W67" i="2"/>
  <c r="R56" i="2"/>
  <c r="U54" i="2"/>
  <c r="S56" i="2"/>
  <c r="U56" i="2"/>
  <c r="O55" i="2"/>
  <c r="V67" i="2"/>
  <c r="N55" i="2"/>
  <c r="S67" i="2"/>
  <c r="R67" i="2"/>
  <c r="O56" i="2"/>
  <c r="P56" i="2"/>
  <c r="O67" i="2"/>
  <c r="T56" i="2"/>
  <c r="Q54" i="2"/>
  <c r="W56" i="2"/>
  <c r="N54" i="2"/>
  <c r="V55" i="2"/>
  <c r="W55" i="2"/>
  <c r="S54" i="2"/>
  <c r="P54" i="2"/>
  <c r="O54" i="2"/>
  <c r="T55" i="2"/>
  <c r="S55" i="2"/>
  <c r="N56" i="2"/>
  <c r="R55" i="2"/>
  <c r="P55" i="2"/>
  <c r="V54" i="2"/>
  <c r="Q56" i="2"/>
  <c r="D12" i="1"/>
  <c r="C37" i="2"/>
  <c r="D37" i="2"/>
  <c r="B37" i="2"/>
  <c r="E37" i="2"/>
  <c r="K37" i="2"/>
  <c r="J37" i="2"/>
  <c r="I37" i="2"/>
  <c r="H39" i="2"/>
  <c r="J38" i="2"/>
  <c r="D38" i="2"/>
  <c r="F39" i="2"/>
  <c r="I38" i="2"/>
  <c r="G37" i="2"/>
  <c r="I39" i="2"/>
  <c r="I62" i="2" s="1"/>
  <c r="C38" i="2"/>
  <c r="J39" i="2"/>
  <c r="K38" i="2"/>
  <c r="E38" i="2"/>
  <c r="K39" i="2"/>
  <c r="B38" i="2"/>
  <c r="F38" i="2"/>
  <c r="B39" i="2"/>
  <c r="E39" i="2"/>
  <c r="D39" i="2"/>
  <c r="C39" i="2"/>
  <c r="G39" i="2"/>
  <c r="G62" i="2" s="1"/>
  <c r="G38" i="2"/>
  <c r="H38" i="2"/>
  <c r="H37" i="2"/>
  <c r="I36" i="2"/>
  <c r="G36" i="2"/>
  <c r="J36" i="2"/>
  <c r="F36" i="2"/>
  <c r="E36" i="2"/>
  <c r="D36" i="2"/>
  <c r="C36" i="2"/>
  <c r="H36" i="2"/>
  <c r="F37" i="2"/>
  <c r="K36" i="2"/>
  <c r="B36" i="2"/>
  <c r="F67" i="2" l="1"/>
  <c r="E61" i="2"/>
  <c r="G55" i="2"/>
  <c r="C55" i="2"/>
  <c r="B54" i="2"/>
  <c r="B61" i="2"/>
  <c r="J54" i="2"/>
  <c r="K55" i="2"/>
  <c r="K54" i="2"/>
  <c r="J56" i="2"/>
  <c r="E54" i="2"/>
  <c r="F54" i="2"/>
  <c r="D54" i="2"/>
  <c r="H56" i="2"/>
  <c r="C67" i="2"/>
  <c r="G54" i="2"/>
  <c r="I61" i="2"/>
  <c r="C54" i="2"/>
  <c r="K61" i="2"/>
  <c r="C56" i="2"/>
  <c r="E55" i="2"/>
  <c r="D62" i="2"/>
  <c r="E56" i="2"/>
  <c r="G61" i="2"/>
  <c r="E67" i="2"/>
  <c r="E62" i="2"/>
  <c r="I55" i="2"/>
  <c r="B62" i="2"/>
  <c r="F61" i="2"/>
  <c r="F62" i="2"/>
  <c r="C62" i="2"/>
  <c r="D61" i="2"/>
  <c r="J67" i="2"/>
  <c r="B55" i="2"/>
  <c r="J55" i="2"/>
  <c r="H54" i="2"/>
  <c r="K62" i="2"/>
  <c r="H62" i="2"/>
  <c r="H55" i="2"/>
  <c r="I54" i="2"/>
  <c r="F56" i="2"/>
  <c r="G67" i="2"/>
  <c r="F55" i="2"/>
  <c r="J62" i="2"/>
  <c r="D55" i="2"/>
  <c r="G56" i="2"/>
  <c r="H61" i="2"/>
  <c r="D56" i="2"/>
  <c r="I56" i="2"/>
  <c r="C61" i="2"/>
  <c r="J61" i="2"/>
  <c r="D67" i="2"/>
  <c r="K56" i="2"/>
  <c r="I67" i="2"/>
  <c r="H67" i="2"/>
  <c r="B56" i="2"/>
  <c r="B67" i="2"/>
  <c r="K67" i="2"/>
</calcChain>
</file>

<file path=xl/sharedStrings.xml><?xml version="1.0" encoding="utf-8"?>
<sst xmlns="http://schemas.openxmlformats.org/spreadsheetml/2006/main" count="300" uniqueCount="77">
  <si>
    <t>Max increase in</t>
  </si>
  <si>
    <t>1 year</t>
  </si>
  <si>
    <t>10 year</t>
  </si>
  <si>
    <t>2/3</t>
  </si>
  <si>
    <t>1/3</t>
  </si>
  <si>
    <t>CRISIL data</t>
  </si>
  <si>
    <t>ICRA data</t>
  </si>
  <si>
    <t>Data to be used by AMCs</t>
  </si>
  <si>
    <t>Highest Increase in Gsec yield</t>
  </si>
  <si>
    <t>10 Year TRAD Average Spread</t>
  </si>
  <si>
    <t>0-0.5</t>
  </si>
  <si>
    <t>0.5-1</t>
  </si>
  <si>
    <t>1.0-2.0</t>
  </si>
  <si>
    <t>2.0-3.0</t>
  </si>
  <si>
    <t>3.0-4.0</t>
  </si>
  <si>
    <t>4.0-5.0</t>
  </si>
  <si>
    <t>5.0-6.0</t>
  </si>
  <si>
    <t>6.0-8.0</t>
  </si>
  <si>
    <t>8.0-10.0</t>
  </si>
  <si>
    <t>&gt;10.0</t>
  </si>
  <si>
    <t>Gilt</t>
  </si>
  <si>
    <t>AAA</t>
  </si>
  <si>
    <t>AA+</t>
  </si>
  <si>
    <t>AA</t>
  </si>
  <si>
    <t>AA-</t>
  </si>
  <si>
    <t>A+</t>
  </si>
  <si>
    <t>A</t>
  </si>
  <si>
    <t>A-</t>
  </si>
  <si>
    <t>BBB+</t>
  </si>
  <si>
    <t>BBB</t>
  </si>
  <si>
    <t>BBB-</t>
  </si>
  <si>
    <t>10 Year NPR Average Spread</t>
  </si>
  <si>
    <t>CRISIL</t>
  </si>
  <si>
    <t>ICRA</t>
  </si>
  <si>
    <t>Table : Average one-year transition rates for long-term ratings (FY12-22) – monthly static pools</t>
  </si>
  <si>
    <t xml:space="preserve">Rating category </t>
  </si>
  <si>
    <t>Issuer-months</t>
  </si>
  <si>
    <t>CRISIL AAA</t>
  </si>
  <si>
    <t>CRISIL AA</t>
  </si>
  <si>
    <t>CRISIL A</t>
  </si>
  <si>
    <t>CRISIL BBB</t>
  </si>
  <si>
    <t>CRISIL BB</t>
  </si>
  <si>
    <t>CRISIL B</t>
  </si>
  <si>
    <t>CRISIL C</t>
  </si>
  <si>
    <t>CRISIL D</t>
  </si>
  <si>
    <t xml:space="preserve">Total </t>
  </si>
  <si>
    <t xml:space="preserve"> AAA</t>
  </si>
  <si>
    <t xml:space="preserve"> AA</t>
  </si>
  <si>
    <t xml:space="preserve"> A</t>
  </si>
  <si>
    <t xml:space="preserve"> BBB</t>
  </si>
  <si>
    <t xml:space="preserve"> BB</t>
  </si>
  <si>
    <t xml:space="preserve"> B</t>
  </si>
  <si>
    <t xml:space="preserve"> C</t>
  </si>
  <si>
    <t xml:space="preserve"> D</t>
  </si>
  <si>
    <t>Modified Duration</t>
  </si>
  <si>
    <t>TRAD</t>
  </si>
  <si>
    <t>NPR</t>
  </si>
  <si>
    <t>*** : Primary Rating bucket numbers are a average of all spreads within that rating bucket. (i.e. AA spread is a average of AA+, AA, AA- spreads)</t>
  </si>
  <si>
    <t>10 Year TRAD Average Spread (Average of Crisil &amp; ICRA in primary rating buckets)</t>
  </si>
  <si>
    <t>10 Year NPR Average Spread (Average of Crisil &amp; ICRA  in primary rating buckets)</t>
  </si>
  <si>
    <r>
      <rPr>
        <b/>
        <sz val="9"/>
        <color rgb="FFFFFFFF"/>
        <rFont val="Calibri"/>
        <family val="2"/>
      </rPr>
      <t>AAA</t>
    </r>
  </si>
  <si>
    <r>
      <rPr>
        <b/>
        <sz val="9"/>
        <color rgb="FFFFFFFF"/>
        <rFont val="Calibri"/>
        <family val="2"/>
      </rPr>
      <t>AA</t>
    </r>
  </si>
  <si>
    <r>
      <rPr>
        <b/>
        <sz val="9"/>
        <color rgb="FFFFFFFF"/>
        <rFont val="Calibri"/>
        <family val="2"/>
      </rPr>
      <t>A</t>
    </r>
  </si>
  <si>
    <r>
      <rPr>
        <b/>
        <sz val="9"/>
        <color rgb="FFFFFFFF"/>
        <rFont val="Calibri"/>
        <family val="2"/>
      </rPr>
      <t>BBB</t>
    </r>
  </si>
  <si>
    <r>
      <rPr>
        <b/>
        <sz val="9"/>
        <color rgb="FFFFFFFF"/>
        <rFont val="Calibri"/>
        <family val="2"/>
      </rPr>
      <t>BB</t>
    </r>
  </si>
  <si>
    <r>
      <rPr>
        <b/>
        <sz val="9"/>
        <color rgb="FFFFFFFF"/>
        <rFont val="Calibri"/>
        <family val="2"/>
      </rPr>
      <t>B</t>
    </r>
  </si>
  <si>
    <r>
      <rPr>
        <b/>
        <sz val="9"/>
        <color rgb="FFFFFFFF"/>
        <rFont val="Calibri"/>
        <family val="2"/>
      </rPr>
      <t>C</t>
    </r>
  </si>
  <si>
    <r>
      <rPr>
        <b/>
        <sz val="9"/>
        <color rgb="FFFFFFFF"/>
        <rFont val="Calibri"/>
        <family val="2"/>
      </rPr>
      <t>D</t>
    </r>
  </si>
  <si>
    <t>0 to 3</t>
  </si>
  <si>
    <t>3 to 5</t>
  </si>
  <si>
    <t>greater than 5</t>
  </si>
  <si>
    <t>Rating / Duration (in years)</t>
  </si>
  <si>
    <t>Additional Liquidity Stress Assumption (bps)</t>
  </si>
  <si>
    <t>Base Rating of Bespoke Instrument</t>
  </si>
  <si>
    <t>TRAD 10Yr Avg Spread Matrix</t>
  </si>
  <si>
    <t>0.25-0.5</t>
  </si>
  <si>
    <t>NPR 10Yr Avg Spread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</si>
</sst>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"/>
      <family val="2"/>
    </font>
    <font>
      <b/>
      <sz val="9"/>
      <color rgb="FFFFFFFF"/>
      <name val="Calibri"/>
      <family val="2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89F"/>
      </patternFill>
    </fill>
    <fill>
      <patternFill patternType="solid">
        <fgColor rgb="FFB8CAFF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00289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10" fontId="0" fillId="0" borderId="1" xfId="1" applyNumberFormat="1" applyFont="1" applyBorder="1"/>
    <xf numFmtId="10" fontId="0" fillId="0" borderId="0" xfId="1" applyNumberFormat="1" applyFont="1"/>
    <xf numFmtId="0" fontId="0" fillId="2" borderId="0" xfId="0" applyFill="1"/>
    <xf numFmtId="10" fontId="0" fillId="0" borderId="1" xfId="0" applyNumberFormat="1" applyBorder="1"/>
    <xf numFmtId="10" fontId="0" fillId="3" borderId="1" xfId="0" applyNumberFormat="1" applyFill="1" applyBorder="1"/>
    <xf numFmtId="10" fontId="0" fillId="3" borderId="1" xfId="1" applyNumberFormat="1" applyFont="1" applyFill="1" applyBorder="1"/>
    <xf numFmtId="0" fontId="2" fillId="0" borderId="1" xfId="0" applyFont="1" applyBorder="1"/>
    <xf numFmtId="1" fontId="0" fillId="0" borderId="1" xfId="0" applyNumberFormat="1" applyBorder="1"/>
    <xf numFmtId="3" fontId="0" fillId="0" borderId="1" xfId="0" applyNumberFormat="1" applyBorder="1"/>
    <xf numFmtId="0" fontId="0" fillId="3" borderId="0" xfId="0" applyFill="1"/>
    <xf numFmtId="10" fontId="0" fillId="0" borderId="0" xfId="0" applyNumberFormat="1"/>
    <xf numFmtId="10" fontId="0" fillId="0" borderId="1" xfId="1" applyNumberFormat="1" applyFont="1" applyBorder="1" applyAlignment="1">
      <alignment horizontal="center"/>
    </xf>
    <xf numFmtId="2" fontId="3" fillId="0" borderId="1" xfId="0" applyNumberFormat="1" applyFont="1" applyBorder="1"/>
    <xf numFmtId="2" fontId="3" fillId="0" borderId="3" xfId="0" applyNumberFormat="1" applyFont="1" applyBorder="1"/>
    <xf numFmtId="2" fontId="3" fillId="0" borderId="1" xfId="0" applyNumberFormat="1" applyFont="1" applyBorder="1" applyAlignment="1">
      <alignment wrapText="1"/>
    </xf>
    <xf numFmtId="2" fontId="3" fillId="3" borderId="1" xfId="0" applyNumberFormat="1" applyFont="1" applyFill="1" applyBorder="1"/>
    <xf numFmtId="0" fontId="0" fillId="4" borderId="4" xfId="0" applyFill="1" applyBorder="1" applyAlignment="1">
      <alignment horizontal="left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vertical="top" wrapText="1"/>
    </xf>
    <xf numFmtId="10" fontId="4" fillId="5" borderId="5" xfId="1" applyNumberFormat="1" applyFont="1" applyFill="1" applyBorder="1" applyAlignment="1">
      <alignment horizontal="right" vertical="top"/>
    </xf>
    <xf numFmtId="10" fontId="6" fillId="0" borderId="5" xfId="1" applyNumberFormat="1" applyFont="1" applyBorder="1" applyAlignment="1">
      <alignment horizontal="right" vertical="top"/>
    </xf>
    <xf numFmtId="10" fontId="6" fillId="0" borderId="5" xfId="1" applyNumberFormat="1" applyFont="1" applyBorder="1" applyAlignment="1">
      <alignment horizontal="right" vertical="top" wrapText="1"/>
    </xf>
    <xf numFmtId="10" fontId="4" fillId="5" borderId="5" xfId="1" applyNumberFormat="1" applyFont="1" applyFill="1" applyBorder="1" applyAlignment="1">
      <alignment horizontal="right" vertical="top" wrapText="1"/>
    </xf>
    <xf numFmtId="10" fontId="6" fillId="0" borderId="6" xfId="1" applyNumberFormat="1" applyFont="1" applyBorder="1" applyAlignment="1">
      <alignment horizontal="right" vertical="top" wrapText="1"/>
    </xf>
    <xf numFmtId="10" fontId="4" fillId="5" borderId="6" xfId="1" applyNumberFormat="1" applyFont="1" applyFill="1" applyBorder="1" applyAlignment="1">
      <alignment horizontal="right" vertical="top" wrapText="1"/>
    </xf>
    <xf numFmtId="10" fontId="0" fillId="0" borderId="8" xfId="1" applyNumberFormat="1" applyFont="1" applyBorder="1"/>
    <xf numFmtId="0" fontId="2" fillId="0" borderId="13" xfId="0" applyFont="1" applyBorder="1"/>
    <xf numFmtId="10" fontId="2" fillId="0" borderId="1" xfId="1" applyNumberFormat="1" applyFont="1" applyFill="1" applyBorder="1"/>
    <xf numFmtId="10" fontId="2" fillId="0" borderId="14" xfId="1" applyNumberFormat="1" applyFont="1" applyFill="1" applyBorder="1"/>
    <xf numFmtId="10" fontId="2" fillId="3" borderId="7" xfId="1" applyNumberFormat="1" applyFont="1" applyFill="1" applyBorder="1"/>
    <xf numFmtId="10" fontId="0" fillId="0" borderId="9" xfId="1" applyNumberFormat="1" applyFont="1" applyBorder="1"/>
    <xf numFmtId="0" fontId="2" fillId="0" borderId="15" xfId="0" applyFont="1" applyBorder="1"/>
    <xf numFmtId="10" fontId="2" fillId="0" borderId="16" xfId="1" applyNumberFormat="1" applyFont="1" applyFill="1" applyBorder="1"/>
    <xf numFmtId="10" fontId="2" fillId="0" borderId="17" xfId="1" applyNumberFormat="1" applyFont="1" applyFill="1" applyBorder="1"/>
    <xf numFmtId="10" fontId="0" fillId="0" borderId="0" xfId="1" applyNumberFormat="1" applyFont="1" applyBorder="1"/>
    <xf numFmtId="0" fontId="2" fillId="3" borderId="18" xfId="0" applyFont="1" applyFill="1" applyBorder="1"/>
    <xf numFmtId="0" fontId="0" fillId="0" borderId="19" xfId="0" applyBorder="1"/>
    <xf numFmtId="0" fontId="0" fillId="0" borderId="20" xfId="0" applyBorder="1"/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6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7" xfId="0" applyBorder="1"/>
    <xf numFmtId="10" fontId="0" fillId="6" borderId="0" xfId="0" applyNumberFormat="1" applyFill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3">
    <cellStyle name="Comma 3" xfId="2" xr:uid="{B7416250-51DF-41B4-99A0-2E8CA96D7415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1E2FC-38AA-44D1-8958-BF528702BCBE}">
  <dimension ref="A1:J13"/>
  <sheetViews>
    <sheetView tabSelected="1" workbookViewId="0">
      <selection activeCell="D11" sqref="D11"/>
    </sheetView>
  </sheetViews>
  <sheetFormatPr defaultRowHeight="15" x14ac:dyDescent="0.25"/>
  <cols>
    <col min="1" max="1" width="11.28515625" customWidth="1"/>
    <col min="2" max="2" width="10.7109375" customWidth="1"/>
    <col min="4" max="4" width="15" bestFit="1" customWidth="1"/>
    <col min="5" max="5" width="12.28515625" customWidth="1"/>
  </cols>
  <sheetData>
    <row r="1" spans="1:10" x14ac:dyDescent="0.25">
      <c r="A1" s="4" t="s">
        <v>5</v>
      </c>
      <c r="D1" s="4" t="s">
        <v>6</v>
      </c>
    </row>
    <row r="3" spans="1:10" x14ac:dyDescent="0.25">
      <c r="A3" s="1" t="s">
        <v>0</v>
      </c>
      <c r="B3" s="1"/>
      <c r="D3" s="1" t="s">
        <v>0</v>
      </c>
      <c r="E3" s="1"/>
    </row>
    <row r="4" spans="1:10" x14ac:dyDescent="0.25">
      <c r="A4" s="1" t="s">
        <v>1</v>
      </c>
      <c r="B4" s="1" t="s">
        <v>2</v>
      </c>
      <c r="D4" s="1" t="s">
        <v>1</v>
      </c>
      <c r="E4" s="1" t="s">
        <v>2</v>
      </c>
    </row>
    <row r="5" spans="1:10" x14ac:dyDescent="0.25">
      <c r="A5" s="12">
        <v>3.5190203784245977E-2</v>
      </c>
      <c r="B5" s="12">
        <v>1.809226181387702E-2</v>
      </c>
      <c r="C5" s="3"/>
      <c r="D5" s="51">
        <v>3.39E-2</v>
      </c>
      <c r="E5" s="51">
        <v>2.0699999999999996E-2</v>
      </c>
      <c r="J5" s="3"/>
    </row>
    <row r="6" spans="1:10" x14ac:dyDescent="0.25">
      <c r="A6" s="3"/>
      <c r="B6" s="3"/>
      <c r="C6" s="3"/>
      <c r="H6" s="3"/>
      <c r="I6" s="3"/>
      <c r="J6" s="3"/>
    </row>
    <row r="7" spans="1:10" x14ac:dyDescent="0.25">
      <c r="A7" s="3"/>
      <c r="B7" s="3"/>
      <c r="C7" s="3"/>
      <c r="H7" s="3"/>
      <c r="I7" s="3"/>
      <c r="J7" s="3"/>
    </row>
    <row r="10" spans="1:10" x14ac:dyDescent="0.25">
      <c r="A10" s="11" t="s">
        <v>7</v>
      </c>
      <c r="D10" s="52" t="s">
        <v>8</v>
      </c>
      <c r="E10" s="52"/>
    </row>
    <row r="11" spans="1:10" x14ac:dyDescent="0.25">
      <c r="D11" s="6">
        <f>+MAX(A5,B5,D5,E5)</f>
        <v>3.5190203784245977E-2</v>
      </c>
      <c r="E11" s="1"/>
    </row>
    <row r="12" spans="1:10" x14ac:dyDescent="0.25">
      <c r="D12" s="7">
        <f>+D11*2/3</f>
        <v>2.3460135856163983E-2</v>
      </c>
      <c r="E12" s="1" t="s">
        <v>3</v>
      </c>
    </row>
    <row r="13" spans="1:10" x14ac:dyDescent="0.25">
      <c r="D13" s="7">
        <f>+D11/3</f>
        <v>1.1730067928081992E-2</v>
      </c>
      <c r="E13" s="1" t="s">
        <v>4</v>
      </c>
    </row>
  </sheetData>
  <mergeCells count="1">
    <mergeCell ref="D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5AD87-5A13-4F35-A43B-6FCD2CBE5347}">
  <dimension ref="A1:T24"/>
  <sheetViews>
    <sheetView topLeftCell="A4" workbookViewId="0">
      <selection activeCell="A16" sqref="A16"/>
    </sheetView>
  </sheetViews>
  <sheetFormatPr defaultRowHeight="15" x14ac:dyDescent="0.25"/>
  <cols>
    <col min="1" max="1" width="15.140625" bestFit="1" customWidth="1"/>
  </cols>
  <sheetData>
    <row r="1" spans="1:20" x14ac:dyDescent="0.25">
      <c r="A1" s="4" t="s">
        <v>32</v>
      </c>
      <c r="L1" s="4" t="s">
        <v>33</v>
      </c>
    </row>
    <row r="3" spans="1:20" x14ac:dyDescent="0.25">
      <c r="A3" s="53" t="s">
        <v>34</v>
      </c>
      <c r="B3" s="53"/>
      <c r="C3" s="53"/>
      <c r="D3" s="53"/>
      <c r="E3" s="53"/>
      <c r="F3" s="53"/>
      <c r="G3" s="53"/>
      <c r="H3" s="53"/>
      <c r="I3" s="53"/>
      <c r="J3" s="53"/>
    </row>
    <row r="4" spans="1:20" x14ac:dyDescent="0.25">
      <c r="A4" s="8" t="s">
        <v>35</v>
      </c>
      <c r="B4" s="8" t="s">
        <v>36</v>
      </c>
      <c r="C4" s="8" t="s">
        <v>37</v>
      </c>
      <c r="D4" s="8" t="s">
        <v>38</v>
      </c>
      <c r="E4" s="8" t="s">
        <v>39</v>
      </c>
      <c r="F4" s="8" t="s">
        <v>40</v>
      </c>
      <c r="G4" s="8" t="s">
        <v>41</v>
      </c>
      <c r="H4" s="8" t="s">
        <v>42</v>
      </c>
      <c r="I4" s="8" t="s">
        <v>43</v>
      </c>
      <c r="J4" s="8" t="s">
        <v>44</v>
      </c>
      <c r="L4" s="18"/>
      <c r="M4" s="19" t="s">
        <v>60</v>
      </c>
      <c r="N4" s="19" t="s">
        <v>61</v>
      </c>
      <c r="O4" s="19" t="s">
        <v>62</v>
      </c>
      <c r="P4" s="20" t="s">
        <v>63</v>
      </c>
      <c r="Q4" s="19" t="s">
        <v>64</v>
      </c>
      <c r="R4" s="19" t="s">
        <v>65</v>
      </c>
      <c r="S4" s="19" t="s">
        <v>66</v>
      </c>
      <c r="T4" s="21" t="s">
        <v>67</v>
      </c>
    </row>
    <row r="5" spans="1:20" x14ac:dyDescent="0.25">
      <c r="A5" s="1" t="s">
        <v>37</v>
      </c>
      <c r="B5" s="9">
        <v>13808</v>
      </c>
      <c r="C5" s="5">
        <v>0.98699999999999999</v>
      </c>
      <c r="D5" s="5">
        <v>1.2999999999999999E-2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L5" s="22" t="s">
        <v>60</v>
      </c>
      <c r="M5" s="24">
        <v>0.98</v>
      </c>
      <c r="N5" s="25">
        <v>1.2999999999999999E-2</v>
      </c>
      <c r="O5" s="26">
        <v>0</v>
      </c>
      <c r="P5" s="26">
        <v>4.0000000000000001E-3</v>
      </c>
      <c r="Q5" s="26">
        <v>1E-3</v>
      </c>
      <c r="R5" s="26">
        <v>0</v>
      </c>
      <c r="S5" s="26">
        <v>0</v>
      </c>
      <c r="T5" s="26">
        <v>2E-3</v>
      </c>
    </row>
    <row r="6" spans="1:20" x14ac:dyDescent="0.25">
      <c r="A6" s="1" t="s">
        <v>38</v>
      </c>
      <c r="B6" s="9">
        <v>35502</v>
      </c>
      <c r="C6" s="5">
        <v>1.37E-2</v>
      </c>
      <c r="D6" s="5">
        <v>0.96409999999999996</v>
      </c>
      <c r="E6" s="5">
        <v>2.12E-2</v>
      </c>
      <c r="F6" s="5">
        <v>5.9999999999999995E-4</v>
      </c>
      <c r="G6" s="5">
        <v>1E-4</v>
      </c>
      <c r="H6" s="5">
        <v>0</v>
      </c>
      <c r="I6" s="5">
        <v>0</v>
      </c>
      <c r="J6" s="5">
        <v>2.9999999999999997E-4</v>
      </c>
      <c r="L6" s="22" t="s">
        <v>61</v>
      </c>
      <c r="M6" s="26">
        <v>2.1000000000000001E-2</v>
      </c>
      <c r="N6" s="27">
        <v>0.94499999999999995</v>
      </c>
      <c r="O6" s="26">
        <v>3.1E-2</v>
      </c>
      <c r="P6" s="26">
        <v>2E-3</v>
      </c>
      <c r="Q6" s="26">
        <v>1E-3</v>
      </c>
      <c r="R6" s="26">
        <v>0</v>
      </c>
      <c r="S6" s="26">
        <v>0</v>
      </c>
      <c r="T6" s="26">
        <v>1E-3</v>
      </c>
    </row>
    <row r="7" spans="1:20" x14ac:dyDescent="0.25">
      <c r="A7" s="1" t="s">
        <v>39</v>
      </c>
      <c r="B7" s="9">
        <v>67690</v>
      </c>
      <c r="C7" s="5">
        <v>5.9999999999999995E-4</v>
      </c>
      <c r="D7" s="5">
        <v>2.7E-2</v>
      </c>
      <c r="E7" s="5">
        <v>0.92849999999999999</v>
      </c>
      <c r="F7" s="5">
        <v>4.02E-2</v>
      </c>
      <c r="G7" s="5">
        <v>1.8E-3</v>
      </c>
      <c r="H7" s="5">
        <v>2.0000000000000001E-4</v>
      </c>
      <c r="I7" s="5">
        <v>2.9999999999999997E-4</v>
      </c>
      <c r="J7" s="5">
        <v>1.2999999999999999E-3</v>
      </c>
      <c r="L7" s="22" t="s">
        <v>62</v>
      </c>
      <c r="M7" s="26">
        <v>1E-3</v>
      </c>
      <c r="N7" s="26">
        <v>5.1999999999999998E-2</v>
      </c>
      <c r="O7" s="27">
        <v>0.89600000000000002</v>
      </c>
      <c r="P7" s="26">
        <v>4.2000000000000003E-2</v>
      </c>
      <c r="Q7" s="26">
        <v>4.0000000000000001E-3</v>
      </c>
      <c r="R7" s="26">
        <v>2E-3</v>
      </c>
      <c r="S7" s="26">
        <v>1E-3</v>
      </c>
      <c r="T7" s="26">
        <v>3.0000000000000001E-3</v>
      </c>
    </row>
    <row r="8" spans="1:20" x14ac:dyDescent="0.25">
      <c r="A8" s="1" t="s">
        <v>40</v>
      </c>
      <c r="B8" s="9">
        <v>200225</v>
      </c>
      <c r="C8" s="5">
        <v>0</v>
      </c>
      <c r="D8" s="5">
        <v>5.0000000000000001E-4</v>
      </c>
      <c r="E8" s="5">
        <v>2.4799999999999999E-2</v>
      </c>
      <c r="F8" s="5">
        <v>0.91149999999999998</v>
      </c>
      <c r="G8" s="5">
        <v>5.3900000000000003E-2</v>
      </c>
      <c r="H8" s="5">
        <v>1.6999999999999999E-3</v>
      </c>
      <c r="I8" s="5">
        <v>6.9999999999999999E-4</v>
      </c>
      <c r="J8" s="5">
        <v>6.8999999999999999E-3</v>
      </c>
      <c r="L8" s="22" t="s">
        <v>63</v>
      </c>
      <c r="M8" s="26">
        <v>0</v>
      </c>
      <c r="N8" s="26">
        <v>2E-3</v>
      </c>
      <c r="O8" s="26">
        <v>6.0999999999999999E-2</v>
      </c>
      <c r="P8" s="27">
        <v>0.86499999999999999</v>
      </c>
      <c r="Q8" s="26">
        <v>5.0999999999999997E-2</v>
      </c>
      <c r="R8" s="26">
        <v>3.0000000000000001E-3</v>
      </c>
      <c r="S8" s="26">
        <v>1E-3</v>
      </c>
      <c r="T8" s="26">
        <v>1.7000000000000001E-2</v>
      </c>
    </row>
    <row r="9" spans="1:20" x14ac:dyDescent="0.25">
      <c r="A9" s="1" t="s">
        <v>41</v>
      </c>
      <c r="B9" s="9">
        <v>324464</v>
      </c>
      <c r="C9" s="5">
        <v>0</v>
      </c>
      <c r="D9" s="5">
        <v>0</v>
      </c>
      <c r="E9" s="5">
        <v>1E-4</v>
      </c>
      <c r="F9" s="5">
        <v>3.6600000000000001E-2</v>
      </c>
      <c r="G9" s="5">
        <v>0.89029999999999998</v>
      </c>
      <c r="H9" s="5">
        <v>3.6799999999999999E-2</v>
      </c>
      <c r="I9" s="5">
        <v>2E-3</v>
      </c>
      <c r="J9" s="5">
        <v>3.4299999999999997E-2</v>
      </c>
      <c r="L9" s="22" t="s">
        <v>64</v>
      </c>
      <c r="M9" s="26">
        <v>0</v>
      </c>
      <c r="N9" s="26">
        <v>0</v>
      </c>
      <c r="O9" s="26">
        <v>1E-3</v>
      </c>
      <c r="P9" s="26">
        <v>4.8000000000000001E-2</v>
      </c>
      <c r="Q9" s="27">
        <v>0.86499999999999999</v>
      </c>
      <c r="R9" s="26">
        <v>3.6999999999999998E-2</v>
      </c>
      <c r="S9" s="26">
        <v>1E-3</v>
      </c>
      <c r="T9" s="26">
        <v>4.7E-2</v>
      </c>
    </row>
    <row r="10" spans="1:20" x14ac:dyDescent="0.25">
      <c r="A10" s="1" t="s">
        <v>42</v>
      </c>
      <c r="B10" s="9">
        <v>272349</v>
      </c>
      <c r="C10" s="5">
        <v>0</v>
      </c>
      <c r="D10" s="5">
        <v>0</v>
      </c>
      <c r="E10" s="5">
        <v>0</v>
      </c>
      <c r="F10" s="5">
        <v>4.0000000000000002E-4</v>
      </c>
      <c r="G10" s="5">
        <v>7.9899999999999999E-2</v>
      </c>
      <c r="H10" s="5">
        <v>0.83109999999999995</v>
      </c>
      <c r="I10" s="5">
        <v>4.3E-3</v>
      </c>
      <c r="J10" s="5">
        <v>8.43E-2</v>
      </c>
      <c r="L10" s="22" t="s">
        <v>65</v>
      </c>
      <c r="M10" s="26">
        <v>0</v>
      </c>
      <c r="N10" s="26">
        <v>0</v>
      </c>
      <c r="O10" s="26">
        <v>0</v>
      </c>
      <c r="P10" s="26">
        <v>1E-3</v>
      </c>
      <c r="Q10" s="26">
        <v>5.2999999999999999E-2</v>
      </c>
      <c r="R10" s="27">
        <v>0.86499999999999999</v>
      </c>
      <c r="S10" s="26">
        <v>6.0000000000000001E-3</v>
      </c>
      <c r="T10" s="26">
        <v>7.3999999999999996E-2</v>
      </c>
    </row>
    <row r="11" spans="1:20" x14ac:dyDescent="0.25">
      <c r="A11" s="1" t="s">
        <v>43</v>
      </c>
      <c r="B11" s="9">
        <v>7515</v>
      </c>
      <c r="C11" s="5">
        <v>0</v>
      </c>
      <c r="D11" s="5">
        <v>0</v>
      </c>
      <c r="E11" s="5">
        <v>1E-4</v>
      </c>
      <c r="F11" s="5">
        <v>0</v>
      </c>
      <c r="G11" s="5">
        <v>9.7999999999999997E-3</v>
      </c>
      <c r="H11" s="5">
        <v>0.192</v>
      </c>
      <c r="I11" s="5">
        <v>0.58030000000000004</v>
      </c>
      <c r="J11" s="5">
        <v>0.2177</v>
      </c>
      <c r="L11" s="22" t="s">
        <v>66</v>
      </c>
      <c r="M11" s="26">
        <v>0</v>
      </c>
      <c r="N11" s="26">
        <v>0</v>
      </c>
      <c r="O11" s="26">
        <v>0</v>
      </c>
      <c r="P11" s="26">
        <v>4.0000000000000001E-3</v>
      </c>
      <c r="Q11" s="26">
        <v>1.4999999999999999E-2</v>
      </c>
      <c r="R11" s="26">
        <v>0.121</v>
      </c>
      <c r="S11" s="27">
        <v>0.55100000000000005</v>
      </c>
      <c r="T11" s="26">
        <v>0.31</v>
      </c>
    </row>
    <row r="12" spans="1:20" x14ac:dyDescent="0.25">
      <c r="A12" s="1" t="s">
        <v>45</v>
      </c>
      <c r="B12" s="10">
        <v>921553</v>
      </c>
      <c r="C12" s="1"/>
      <c r="D12" s="1"/>
      <c r="E12" s="1"/>
      <c r="F12" s="1"/>
      <c r="G12" s="1"/>
      <c r="H12" s="1"/>
      <c r="I12" s="1"/>
      <c r="J12" s="1"/>
      <c r="L12" s="23" t="s">
        <v>67</v>
      </c>
      <c r="M12" s="28">
        <v>0</v>
      </c>
      <c r="N12" s="28">
        <v>1E-3</v>
      </c>
      <c r="O12" s="28">
        <v>1E-3</v>
      </c>
      <c r="P12" s="28">
        <v>7.0000000000000001E-3</v>
      </c>
      <c r="Q12" s="28">
        <v>2.4E-2</v>
      </c>
      <c r="R12" s="28">
        <v>0.10100000000000001</v>
      </c>
      <c r="S12" s="28">
        <v>4.7E-2</v>
      </c>
      <c r="T12" s="29">
        <v>0.81899999999999995</v>
      </c>
    </row>
    <row r="14" spans="1:20" x14ac:dyDescent="0.25">
      <c r="M14" s="3"/>
      <c r="N14" s="3"/>
      <c r="O14" s="3"/>
      <c r="P14" s="3"/>
      <c r="Q14" s="3"/>
      <c r="R14" s="3"/>
      <c r="S14" s="3"/>
      <c r="T14" s="3"/>
    </row>
    <row r="15" spans="1:20" x14ac:dyDescent="0.25"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11" t="s">
        <v>7</v>
      </c>
      <c r="B16" s="11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8" t="s">
        <v>35</v>
      </c>
      <c r="B17" s="8" t="s">
        <v>46</v>
      </c>
      <c r="C17" s="8" t="s">
        <v>47</v>
      </c>
      <c r="D17" s="8" t="s">
        <v>48</v>
      </c>
      <c r="E17" s="8" t="s">
        <v>49</v>
      </c>
      <c r="F17" s="8" t="s">
        <v>50</v>
      </c>
      <c r="G17" s="8" t="s">
        <v>51</v>
      </c>
      <c r="H17" s="8" t="s">
        <v>52</v>
      </c>
      <c r="I17" s="8" t="s">
        <v>53</v>
      </c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8" t="s">
        <v>46</v>
      </c>
      <c r="B18" s="5">
        <f t="shared" ref="B18:I24" si="0">+AVERAGE(C5,M5)</f>
        <v>0.98350000000000004</v>
      </c>
      <c r="C18" s="5">
        <f t="shared" si="0"/>
        <v>1.2999999999999999E-2</v>
      </c>
      <c r="D18" s="5">
        <f t="shared" si="0"/>
        <v>0</v>
      </c>
      <c r="E18" s="5">
        <f t="shared" si="0"/>
        <v>2E-3</v>
      </c>
      <c r="F18" s="5">
        <f t="shared" si="0"/>
        <v>5.0000000000000001E-4</v>
      </c>
      <c r="G18" s="5">
        <f t="shared" si="0"/>
        <v>0</v>
      </c>
      <c r="H18" s="5">
        <f t="shared" si="0"/>
        <v>0</v>
      </c>
      <c r="I18" s="5">
        <f t="shared" si="0"/>
        <v>1E-3</v>
      </c>
      <c r="J18" s="12"/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8" t="s">
        <v>47</v>
      </c>
      <c r="B19" s="5">
        <f t="shared" si="0"/>
        <v>1.7350000000000001E-2</v>
      </c>
      <c r="C19" s="5">
        <f t="shared" si="0"/>
        <v>0.95455000000000001</v>
      </c>
      <c r="D19" s="5">
        <f t="shared" si="0"/>
        <v>2.6099999999999998E-2</v>
      </c>
      <c r="E19" s="5">
        <f t="shared" si="0"/>
        <v>1.2999999999999999E-3</v>
      </c>
      <c r="F19" s="5">
        <f t="shared" si="0"/>
        <v>5.5000000000000003E-4</v>
      </c>
      <c r="G19" s="5">
        <f t="shared" si="0"/>
        <v>0</v>
      </c>
      <c r="H19" s="5">
        <f t="shared" si="0"/>
        <v>0</v>
      </c>
      <c r="I19" s="5">
        <f t="shared" si="0"/>
        <v>6.4999999999999997E-4</v>
      </c>
      <c r="J19" s="12"/>
      <c r="M19" s="3"/>
      <c r="N19" s="3"/>
      <c r="O19" s="3"/>
      <c r="P19" s="3"/>
      <c r="Q19" s="3"/>
      <c r="R19" s="3"/>
      <c r="S19" s="3"/>
      <c r="T19" s="3"/>
    </row>
    <row r="20" spans="1:20" x14ac:dyDescent="0.25">
      <c r="A20" s="8" t="s">
        <v>48</v>
      </c>
      <c r="B20" s="5">
        <f t="shared" si="0"/>
        <v>7.9999999999999993E-4</v>
      </c>
      <c r="C20" s="5">
        <f t="shared" si="0"/>
        <v>3.95E-2</v>
      </c>
      <c r="D20" s="5">
        <f t="shared" si="0"/>
        <v>0.91225000000000001</v>
      </c>
      <c r="E20" s="5">
        <f t="shared" si="0"/>
        <v>4.1099999999999998E-2</v>
      </c>
      <c r="F20" s="5">
        <f t="shared" si="0"/>
        <v>2.8999999999999998E-3</v>
      </c>
      <c r="G20" s="5">
        <f t="shared" si="0"/>
        <v>1.1000000000000001E-3</v>
      </c>
      <c r="H20" s="5">
        <f t="shared" si="0"/>
        <v>6.4999999999999997E-4</v>
      </c>
      <c r="I20" s="5">
        <f t="shared" si="0"/>
        <v>2.15E-3</v>
      </c>
      <c r="J20" s="12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8" t="s">
        <v>49</v>
      </c>
      <c r="B21" s="5">
        <f t="shared" si="0"/>
        <v>0</v>
      </c>
      <c r="C21" s="5">
        <f t="shared" si="0"/>
        <v>1.25E-3</v>
      </c>
      <c r="D21" s="5">
        <f t="shared" si="0"/>
        <v>4.2900000000000001E-2</v>
      </c>
      <c r="E21" s="5">
        <f t="shared" si="0"/>
        <v>0.88824999999999998</v>
      </c>
      <c r="F21" s="5">
        <f t="shared" si="0"/>
        <v>5.2449999999999997E-2</v>
      </c>
      <c r="G21" s="5">
        <f t="shared" si="0"/>
        <v>2.3500000000000001E-3</v>
      </c>
      <c r="H21" s="5">
        <f t="shared" si="0"/>
        <v>8.5000000000000006E-4</v>
      </c>
      <c r="I21" s="5">
        <f t="shared" si="0"/>
        <v>1.1950000000000001E-2</v>
      </c>
      <c r="J21" s="12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8" t="s">
        <v>50</v>
      </c>
      <c r="B22" s="5">
        <f t="shared" si="0"/>
        <v>0</v>
      </c>
      <c r="C22" s="5">
        <f t="shared" si="0"/>
        <v>0</v>
      </c>
      <c r="D22" s="5">
        <f t="shared" si="0"/>
        <v>5.5000000000000003E-4</v>
      </c>
      <c r="E22" s="5">
        <f t="shared" si="0"/>
        <v>4.2300000000000004E-2</v>
      </c>
      <c r="F22" s="5">
        <f t="shared" si="0"/>
        <v>0.87765000000000004</v>
      </c>
      <c r="G22" s="5">
        <f t="shared" si="0"/>
        <v>3.6900000000000002E-2</v>
      </c>
      <c r="H22" s="5">
        <f t="shared" si="0"/>
        <v>1.5E-3</v>
      </c>
      <c r="I22" s="5">
        <f t="shared" si="0"/>
        <v>4.0649999999999999E-2</v>
      </c>
      <c r="J22" s="12"/>
    </row>
    <row r="23" spans="1:20" x14ac:dyDescent="0.25">
      <c r="A23" s="8" t="s">
        <v>51</v>
      </c>
      <c r="B23" s="5">
        <f t="shared" si="0"/>
        <v>0</v>
      </c>
      <c r="C23" s="5">
        <f t="shared" si="0"/>
        <v>0</v>
      </c>
      <c r="D23" s="5">
        <f t="shared" si="0"/>
        <v>0</v>
      </c>
      <c r="E23" s="5">
        <f t="shared" si="0"/>
        <v>6.9999999999999999E-4</v>
      </c>
      <c r="F23" s="5">
        <f t="shared" si="0"/>
        <v>6.6449999999999995E-2</v>
      </c>
      <c r="G23" s="5">
        <f t="shared" si="0"/>
        <v>0.84804999999999997</v>
      </c>
      <c r="H23" s="5">
        <f t="shared" si="0"/>
        <v>5.1500000000000001E-3</v>
      </c>
      <c r="I23" s="5">
        <f t="shared" si="0"/>
        <v>7.9149999999999998E-2</v>
      </c>
      <c r="J23" s="12"/>
    </row>
    <row r="24" spans="1:20" x14ac:dyDescent="0.25">
      <c r="A24" s="8" t="s">
        <v>52</v>
      </c>
      <c r="B24" s="5">
        <f t="shared" si="0"/>
        <v>0</v>
      </c>
      <c r="C24" s="5">
        <f t="shared" si="0"/>
        <v>0</v>
      </c>
      <c r="D24" s="5">
        <f t="shared" si="0"/>
        <v>5.0000000000000002E-5</v>
      </c>
      <c r="E24" s="5">
        <f t="shared" si="0"/>
        <v>2E-3</v>
      </c>
      <c r="F24" s="5">
        <f t="shared" si="0"/>
        <v>1.24E-2</v>
      </c>
      <c r="G24" s="5">
        <f t="shared" si="0"/>
        <v>0.1565</v>
      </c>
      <c r="H24" s="5">
        <f t="shared" si="0"/>
        <v>0.56564999999999999</v>
      </c>
      <c r="I24" s="5">
        <f t="shared" si="0"/>
        <v>0.26385000000000003</v>
      </c>
      <c r="J24" s="12"/>
    </row>
  </sheetData>
  <mergeCells count="1">
    <mergeCell ref="A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ADE7F-FF31-47FC-84DD-1844C3764D8A}">
  <dimension ref="A1:W72"/>
  <sheetViews>
    <sheetView topLeftCell="A35" zoomScale="80" zoomScaleNormal="80" workbookViewId="0">
      <selection activeCell="W56" sqref="W56"/>
    </sheetView>
  </sheetViews>
  <sheetFormatPr defaultRowHeight="15" x14ac:dyDescent="0.25"/>
  <sheetData>
    <row r="1" spans="1:23" x14ac:dyDescent="0.25">
      <c r="A1" s="4" t="s">
        <v>32</v>
      </c>
      <c r="M1" s="4" t="s">
        <v>33</v>
      </c>
    </row>
    <row r="3" spans="1:23" ht="15" customHeight="1" x14ac:dyDescent="0.25">
      <c r="A3" s="54" t="s">
        <v>9</v>
      </c>
      <c r="B3" s="54"/>
      <c r="C3" s="54"/>
      <c r="D3" s="54"/>
      <c r="E3" s="54"/>
      <c r="F3" s="54"/>
      <c r="G3" s="54"/>
      <c r="H3" s="54"/>
      <c r="I3" s="54"/>
      <c r="J3" s="54"/>
      <c r="K3" s="54"/>
      <c r="M3" s="55" t="s">
        <v>74</v>
      </c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x14ac:dyDescent="0.25">
      <c r="A4" s="1"/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17</v>
      </c>
      <c r="J4" s="1" t="s">
        <v>18</v>
      </c>
      <c r="K4" s="1" t="s">
        <v>19</v>
      </c>
      <c r="N4" t="s">
        <v>75</v>
      </c>
      <c r="O4" t="s">
        <v>11</v>
      </c>
      <c r="P4" t="s">
        <v>12</v>
      </c>
      <c r="Q4" t="s">
        <v>13</v>
      </c>
      <c r="R4" t="s">
        <v>14</v>
      </c>
      <c r="S4" t="s">
        <v>15</v>
      </c>
      <c r="T4" t="s">
        <v>16</v>
      </c>
      <c r="U4" t="s">
        <v>17</v>
      </c>
      <c r="V4" t="s">
        <v>18</v>
      </c>
      <c r="W4" t="s">
        <v>19</v>
      </c>
    </row>
    <row r="5" spans="1:23" x14ac:dyDescent="0.25">
      <c r="A5" s="1" t="s">
        <v>20</v>
      </c>
      <c r="B5" s="5">
        <v>6.3182645087943495E-2</v>
      </c>
      <c r="C5" s="5">
        <v>6.4198988836391246E-2</v>
      </c>
      <c r="D5" s="5">
        <v>6.7485282076896039E-2</v>
      </c>
      <c r="E5" s="5">
        <v>6.9406543573755641E-2</v>
      </c>
      <c r="F5" s="5">
        <v>7.2132022506602209E-2</v>
      </c>
      <c r="G5" s="5">
        <v>7.391855455101784E-2</v>
      </c>
      <c r="H5" s="5">
        <v>7.5231892984475496E-2</v>
      </c>
      <c r="I5" s="5">
        <v>7.4412428629082331E-2</v>
      </c>
      <c r="J5" s="5">
        <v>7.748650737795798E-2</v>
      </c>
      <c r="K5" s="5">
        <v>7.7940474667624313E-2</v>
      </c>
      <c r="M5" t="s">
        <v>20</v>
      </c>
      <c r="N5" s="3">
        <v>6.3177677326773291E-2</v>
      </c>
      <c r="O5" s="3">
        <v>6.4383629356293617E-2</v>
      </c>
      <c r="P5" s="3">
        <v>6.7195932245727605E-2</v>
      </c>
      <c r="Q5" s="3">
        <v>6.9418450184501782E-2</v>
      </c>
      <c r="R5" s="3">
        <v>7.178402044984418E-2</v>
      </c>
      <c r="S5" s="3">
        <v>7.3849036490364825E-2</v>
      </c>
      <c r="T5" s="3">
        <v>7.505834358343573E-2</v>
      </c>
      <c r="U5" s="3">
        <v>7.5682697826978396E-2</v>
      </c>
      <c r="V5" s="3">
        <v>7.7305936306297451E-2</v>
      </c>
      <c r="W5" s="3">
        <v>7.7503295576402148E-2</v>
      </c>
    </row>
    <row r="6" spans="1:23" x14ac:dyDescent="0.25">
      <c r="A6" s="1" t="s">
        <v>21</v>
      </c>
      <c r="B6" s="5">
        <v>6.3273672985140472E-3</v>
      </c>
      <c r="C6" s="5">
        <v>7.5473055484149287E-3</v>
      </c>
      <c r="D6" s="5">
        <v>5.6806138768609876E-3</v>
      </c>
      <c r="E6" s="5">
        <v>5.2687660876811204E-3</v>
      </c>
      <c r="F6" s="5">
        <v>4.8125274521095274E-3</v>
      </c>
      <c r="G6" s="5">
        <v>4.7322092805260896E-3</v>
      </c>
      <c r="H6" s="5">
        <v>4.3021054328103991E-3</v>
      </c>
      <c r="I6" s="5">
        <v>5.377753370298291E-3</v>
      </c>
      <c r="J6" s="5">
        <v>2.9489880803406504E-3</v>
      </c>
      <c r="K6" s="5">
        <v>2.9715319384862049E-3</v>
      </c>
      <c r="M6" t="s">
        <v>21</v>
      </c>
      <c r="N6" s="3">
        <v>5.6739729397293839E-3</v>
      </c>
      <c r="O6" s="3">
        <v>7.4796773267732392E-3</v>
      </c>
      <c r="P6" s="3">
        <v>6.5803490170851797E-3</v>
      </c>
      <c r="Q6" s="3">
        <v>5.5772242722426403E-3</v>
      </c>
      <c r="R6" s="3">
        <v>5.3475621659820087E-3</v>
      </c>
      <c r="S6" s="3">
        <v>5.7731652316522081E-3</v>
      </c>
      <c r="T6" s="3">
        <v>5.1397908979088913E-3</v>
      </c>
      <c r="U6" s="3">
        <v>4.5054530545305498E-3</v>
      </c>
      <c r="V6" s="3">
        <v>3.5407016600822521E-3</v>
      </c>
      <c r="W6" s="3">
        <v>3.5298942554960952E-3</v>
      </c>
    </row>
    <row r="7" spans="1:23" x14ac:dyDescent="0.25">
      <c r="A7" s="1" t="s">
        <v>22</v>
      </c>
      <c r="B7" s="5">
        <v>8.3454928146164536E-3</v>
      </c>
      <c r="C7" s="5">
        <v>9.8551090166225236E-3</v>
      </c>
      <c r="D7" s="5">
        <v>7.8475420354077036E-3</v>
      </c>
      <c r="E7" s="5">
        <v>7.8617058069214429E-3</v>
      </c>
      <c r="F7" s="5">
        <v>7.9676884760567224E-3</v>
      </c>
      <c r="G7" s="5">
        <v>7.9105123358528262E-3</v>
      </c>
      <c r="H7" s="5">
        <v>7.4807387936693809E-3</v>
      </c>
      <c r="I7" s="5">
        <v>8.8473446172016995E-3</v>
      </c>
      <c r="J7" s="5">
        <v>6.4745661150232142E-3</v>
      </c>
      <c r="K7" s="5">
        <v>6.8081545644154695E-3</v>
      </c>
      <c r="M7" t="s">
        <v>22</v>
      </c>
      <c r="N7" s="3">
        <v>7.2715785157851185E-3</v>
      </c>
      <c r="O7" s="3">
        <v>1.0266464944649407E-2</v>
      </c>
      <c r="P7" s="3">
        <v>1.1441029623891142E-2</v>
      </c>
      <c r="Q7" s="3">
        <v>1.1309532595325821E-2</v>
      </c>
      <c r="R7" s="3">
        <v>1.0841135351713944E-2</v>
      </c>
      <c r="S7" s="3">
        <v>1.0953792537925262E-2</v>
      </c>
      <c r="T7" s="3">
        <v>1.0270295202951916E-2</v>
      </c>
      <c r="U7" s="3">
        <v>9.8765477654776269E-3</v>
      </c>
      <c r="V7" s="3">
        <v>9.152468777753461E-3</v>
      </c>
      <c r="W7" s="3">
        <v>9.4664666212198063E-3</v>
      </c>
    </row>
    <row r="8" spans="1:23" x14ac:dyDescent="0.25">
      <c r="A8" s="1" t="s">
        <v>23</v>
      </c>
      <c r="B8" s="5">
        <v>1.0845492814615929E-2</v>
      </c>
      <c r="C8" s="5">
        <v>1.2524555754855379E-2</v>
      </c>
      <c r="D8" s="5">
        <v>1.0595807931361514E-2</v>
      </c>
      <c r="E8" s="5">
        <v>1.0916041067037072E-2</v>
      </c>
      <c r="F8" s="5">
        <v>1.1138249995462271E-2</v>
      </c>
      <c r="G8" s="5">
        <v>1.1015528851129094E-2</v>
      </c>
      <c r="H8" s="5">
        <v>1.1244260676410864E-2</v>
      </c>
      <c r="I8" s="5">
        <v>1.3158100191107733E-2</v>
      </c>
      <c r="J8" s="5">
        <v>1.0216535561761261E-2</v>
      </c>
      <c r="K8" s="5">
        <v>1.1332101715529869E-2</v>
      </c>
      <c r="M8" t="s">
        <v>23</v>
      </c>
      <c r="N8" s="3">
        <v>8.1658343583435565E-3</v>
      </c>
      <c r="O8" s="3">
        <v>1.1099470274702686E-2</v>
      </c>
      <c r="P8" s="3">
        <v>1.259644167801169E-2</v>
      </c>
      <c r="Q8" s="3">
        <v>1.309052890528872E-2</v>
      </c>
      <c r="R8" s="3">
        <v>1.3557627766637883E-2</v>
      </c>
      <c r="S8" s="3">
        <v>1.3993193931939268E-2</v>
      </c>
      <c r="T8" s="3">
        <v>1.3558425584255801E-2</v>
      </c>
      <c r="U8" s="3">
        <v>1.3342004920049234E-2</v>
      </c>
      <c r="V8" s="3">
        <v>1.2383608589151562E-2</v>
      </c>
      <c r="W8" s="3">
        <v>1.2634014796701509E-2</v>
      </c>
    </row>
    <row r="9" spans="1:23" x14ac:dyDescent="0.25">
      <c r="A9" s="1" t="s">
        <v>24</v>
      </c>
      <c r="B9" s="5">
        <v>1.2293139387696411E-2</v>
      </c>
      <c r="C9" s="5">
        <v>1.4139832385738738E-2</v>
      </c>
      <c r="D9" s="5">
        <v>1.2758978864474579E-2</v>
      </c>
      <c r="E9" s="5">
        <v>1.3927808201636471E-2</v>
      </c>
      <c r="F9" s="5">
        <v>1.4274562959954856E-2</v>
      </c>
      <c r="G9" s="5">
        <v>1.4593666753689075E-2</v>
      </c>
      <c r="H9" s="5">
        <v>1.5424628141316093E-2</v>
      </c>
      <c r="I9" s="5">
        <v>1.7401968894658629E-2</v>
      </c>
      <c r="J9" s="5">
        <v>1.4929479409820715E-2</v>
      </c>
      <c r="K9" s="5">
        <v>1.541352202932042E-2</v>
      </c>
      <c r="M9" t="s">
        <v>24</v>
      </c>
      <c r="N9" s="3">
        <v>1.1115362853628496E-2</v>
      </c>
      <c r="O9" s="3">
        <v>1.3563400164001527E-2</v>
      </c>
      <c r="P9" s="3">
        <v>1.5045765171246636E-2</v>
      </c>
      <c r="Q9" s="3">
        <v>1.5398195981959623E-2</v>
      </c>
      <c r="R9" s="3">
        <v>1.6125401444374774E-2</v>
      </c>
      <c r="S9" s="3">
        <v>1.657617876178738E-2</v>
      </c>
      <c r="T9" s="3">
        <v>1.5660188601885946E-2</v>
      </c>
      <c r="U9" s="3">
        <v>1.5311295612956204E-2</v>
      </c>
      <c r="V9" s="3">
        <v>1.4376966522730988E-2</v>
      </c>
      <c r="W9" s="3">
        <v>1.4424625702810693E-2</v>
      </c>
    </row>
    <row r="10" spans="1:23" x14ac:dyDescent="0.25">
      <c r="A10" s="1" t="s">
        <v>25</v>
      </c>
      <c r="B10" s="5">
        <v>1.4922412715524552E-2</v>
      </c>
      <c r="C10" s="5">
        <v>1.657810653933102E-2</v>
      </c>
      <c r="D10" s="5">
        <v>1.4906873166703902E-2</v>
      </c>
      <c r="E10" s="5">
        <v>1.6846098870505352E-2</v>
      </c>
      <c r="F10" s="5">
        <v>1.7609885007848491E-2</v>
      </c>
      <c r="G10" s="5">
        <v>1.7449632897371906E-2</v>
      </c>
      <c r="H10" s="5">
        <v>1.871787752199322E-2</v>
      </c>
      <c r="I10" s="5">
        <v>2.078972694585568E-2</v>
      </c>
      <c r="J10" s="5">
        <v>1.8317237461017946E-2</v>
      </c>
      <c r="K10" s="5">
        <v>1.9118022442202218E-2</v>
      </c>
      <c r="M10" t="s">
        <v>25</v>
      </c>
      <c r="N10" s="3">
        <v>1.7081150061500527E-2</v>
      </c>
      <c r="O10" s="3">
        <v>2.0080538335383293E-2</v>
      </c>
      <c r="P10" s="3">
        <v>2.0587433887933854E-2</v>
      </c>
      <c r="Q10" s="3">
        <v>2.071258712587112E-2</v>
      </c>
      <c r="R10" s="3">
        <v>2.1304122231582658E-2</v>
      </c>
      <c r="S10" s="3">
        <v>2.177330873308719E-2</v>
      </c>
      <c r="T10" s="3">
        <v>2.0739237392373804E-2</v>
      </c>
      <c r="U10" s="3">
        <v>2.0415120951209564E-2</v>
      </c>
      <c r="V10" s="3">
        <v>1.9190303956105298E-2</v>
      </c>
      <c r="W10" s="3">
        <v>1.9284867605229732E-2</v>
      </c>
    </row>
    <row r="11" spans="1:23" x14ac:dyDescent="0.25">
      <c r="A11" s="1" t="s">
        <v>26</v>
      </c>
      <c r="B11" s="5">
        <v>1.6699250040049893E-2</v>
      </c>
      <c r="C11" s="5">
        <v>1.8354943863856291E-2</v>
      </c>
      <c r="D11" s="5">
        <v>1.8133545338462925E-2</v>
      </c>
      <c r="E11" s="5">
        <v>2.0072771042264168E-2</v>
      </c>
      <c r="F11" s="5">
        <v>2.1046590210160282E-2</v>
      </c>
      <c r="G11" s="5">
        <v>2.094414156789276E-2</v>
      </c>
      <c r="H11" s="5">
        <v>2.1394714846518351E-2</v>
      </c>
      <c r="I11" s="5">
        <v>2.3373252957416629E-2</v>
      </c>
      <c r="J11" s="5">
        <v>2.0900763472578604E-2</v>
      </c>
      <c r="K11" s="5">
        <v>2.17456029541757E-2</v>
      </c>
      <c r="M11" t="s">
        <v>26</v>
      </c>
      <c r="N11" s="3">
        <v>2.1262457265930651E-2</v>
      </c>
      <c r="O11" s="3">
        <v>2.5591362443624286E-2</v>
      </c>
      <c r="P11" s="3">
        <v>2.6455482268417558E-2</v>
      </c>
      <c r="Q11" s="3">
        <v>2.70824518245181E-2</v>
      </c>
      <c r="R11" s="3">
        <v>2.7181285003210365E-2</v>
      </c>
      <c r="S11" s="3">
        <v>2.7597129971299612E-2</v>
      </c>
      <c r="T11" s="3">
        <v>2.6831611316113099E-2</v>
      </c>
      <c r="U11" s="3">
        <v>2.6606703567035692E-2</v>
      </c>
      <c r="V11" s="3">
        <v>2.5598819741263046E-2</v>
      </c>
      <c r="W11" s="3">
        <v>2.5753612992683535E-2</v>
      </c>
    </row>
    <row r="12" spans="1:23" x14ac:dyDescent="0.25">
      <c r="A12" s="1" t="s">
        <v>27</v>
      </c>
      <c r="B12" s="5">
        <v>1.988420049421985E-2</v>
      </c>
      <c r="C12" s="5">
        <v>2.1539894318026595E-2</v>
      </c>
      <c r="D12" s="5">
        <v>2.1995085388009081E-2</v>
      </c>
      <c r="E12" s="5">
        <v>2.6683712413031982E-2</v>
      </c>
      <c r="F12" s="5">
        <v>2.6747126956651518E-2</v>
      </c>
      <c r="G12" s="5">
        <v>2.7147609775984807E-2</v>
      </c>
      <c r="H12" s="5">
        <v>2.8149545564932904E-2</v>
      </c>
      <c r="I12" s="5">
        <v>2.9492575831074674E-2</v>
      </c>
      <c r="J12" s="5">
        <v>2.7381688328070267E-2</v>
      </c>
      <c r="K12" s="5">
        <v>2.8418517900500984E-2</v>
      </c>
      <c r="M12" t="s">
        <v>27</v>
      </c>
      <c r="N12" s="3">
        <v>2.2485953537930464E-2</v>
      </c>
      <c r="O12" s="3">
        <v>2.7596487494874873E-2</v>
      </c>
      <c r="P12" s="3">
        <v>2.9759090304498019E-2</v>
      </c>
      <c r="Q12" s="3">
        <v>3.0417261172611443E-2</v>
      </c>
      <c r="R12" s="3">
        <v>3.0744384634206746E-2</v>
      </c>
      <c r="S12" s="3">
        <v>3.1109020090200702E-2</v>
      </c>
      <c r="T12" s="3">
        <v>3.0196432964329528E-2</v>
      </c>
      <c r="U12" s="3">
        <v>3.0025809758097627E-2</v>
      </c>
      <c r="V12" s="3">
        <v>2.8940517158237391E-2</v>
      </c>
      <c r="W12" s="3">
        <v>2.915558101236378E-2</v>
      </c>
    </row>
    <row r="13" spans="1:23" x14ac:dyDescent="0.25">
      <c r="A13" s="1" t="s">
        <v>28</v>
      </c>
      <c r="B13" s="5">
        <v>2.1790207926094443E-2</v>
      </c>
      <c r="C13" s="5">
        <v>2.3445901749900896E-2</v>
      </c>
      <c r="D13" s="5">
        <v>2.467433807174127E-2</v>
      </c>
      <c r="E13" s="5">
        <v>2.9611127772239385E-2</v>
      </c>
      <c r="F13" s="5">
        <v>3.0275037774157729E-2</v>
      </c>
      <c r="G13" s="5">
        <v>3.125722992462239E-2</v>
      </c>
      <c r="H13" s="5">
        <v>3.2343847794495131E-2</v>
      </c>
      <c r="I13" s="5">
        <v>3.3929693915302594E-2</v>
      </c>
      <c r="J13" s="5">
        <v>3.2427807238061948E-2</v>
      </c>
      <c r="K13" s="5">
        <v>3.3464636810492887E-2</v>
      </c>
      <c r="M13" t="s">
        <v>28</v>
      </c>
      <c r="N13" s="3">
        <v>2.7040427663295546E-2</v>
      </c>
      <c r="O13" s="3">
        <v>2.9611985649856374E-2</v>
      </c>
      <c r="P13" s="3">
        <v>3.2248430197896832E-2</v>
      </c>
      <c r="Q13" s="3">
        <v>3.291242312423108E-2</v>
      </c>
      <c r="R13" s="3">
        <v>3.3066975860118961E-2</v>
      </c>
      <c r="S13" s="3">
        <v>3.3792332923329053E-2</v>
      </c>
      <c r="T13" s="3">
        <v>3.2910619106190996E-2</v>
      </c>
      <c r="U13" s="3">
        <v>3.2690631406314154E-2</v>
      </c>
      <c r="V13" s="3">
        <v>3.3059172344789181E-2</v>
      </c>
      <c r="W13" s="3">
        <v>3.3485142307976723E-2</v>
      </c>
    </row>
    <row r="14" spans="1:23" x14ac:dyDescent="0.25">
      <c r="A14" s="1" t="s">
        <v>29</v>
      </c>
      <c r="B14" s="5">
        <v>2.834974549834858E-2</v>
      </c>
      <c r="C14" s="5">
        <v>3.0005439322155408E-2</v>
      </c>
      <c r="D14" s="5">
        <v>3.0460630392137603E-2</v>
      </c>
      <c r="E14" s="5">
        <v>3.5107453123188873E-2</v>
      </c>
      <c r="F14" s="5">
        <v>3.5674707468624778E-2</v>
      </c>
      <c r="G14" s="5">
        <v>3.6330805482012771E-2</v>
      </c>
      <c r="H14" s="5">
        <v>3.7453550519516099E-2</v>
      </c>
      <c r="I14" s="5">
        <v>3.9311279381859118E-2</v>
      </c>
      <c r="J14" s="5">
        <v>3.7924132589011436E-2</v>
      </c>
      <c r="K14" s="5">
        <v>3.8960962161442653E-2</v>
      </c>
      <c r="M14" t="s">
        <v>29</v>
      </c>
      <c r="N14" s="3">
        <v>3.8038362223265003E-2</v>
      </c>
      <c r="O14" s="3">
        <v>4.0844006970069825E-2</v>
      </c>
      <c r="P14" s="3">
        <v>4.4429734010934994E-2</v>
      </c>
      <c r="Q14" s="3">
        <v>4.5377285772857608E-2</v>
      </c>
      <c r="R14" s="3">
        <v>4.6394692137281653E-2</v>
      </c>
      <c r="S14" s="3">
        <v>4.6648954489544855E-2</v>
      </c>
      <c r="T14" s="3">
        <v>4.5747437474374639E-2</v>
      </c>
      <c r="U14" s="3">
        <v>4.569218942189425E-2</v>
      </c>
      <c r="V14" s="3">
        <v>4.5646749220557968E-2</v>
      </c>
      <c r="W14" s="3">
        <v>4.6281698273536315E-2</v>
      </c>
    </row>
    <row r="15" spans="1:23" x14ac:dyDescent="0.25">
      <c r="A15" s="1" t="s">
        <v>30</v>
      </c>
      <c r="B15" s="5">
        <v>3.7325674482659152E-2</v>
      </c>
      <c r="C15" s="5">
        <v>3.898136830646616E-2</v>
      </c>
      <c r="D15" s="5">
        <v>3.8856625437554942E-2</v>
      </c>
      <c r="E15" s="5">
        <v>4.2343580290819291E-2</v>
      </c>
      <c r="F15" s="5">
        <v>4.2403237609004704E-2</v>
      </c>
      <c r="G15" s="5">
        <v>4.5119492517520898E-2</v>
      </c>
      <c r="H15" s="5">
        <v>4.6042856877897942E-2</v>
      </c>
      <c r="I15" s="5">
        <v>4.7625730248911313E-2</v>
      </c>
      <c r="J15" s="5">
        <v>4.5740193695535294E-2</v>
      </c>
      <c r="K15" s="5">
        <v>4.6777023267966442E-2</v>
      </c>
      <c r="M15" t="s">
        <v>30</v>
      </c>
      <c r="N15" s="3">
        <v>4.3056383844538693E-2</v>
      </c>
      <c r="O15" s="3">
        <v>4.8918709717097109E-2</v>
      </c>
      <c r="P15" s="3">
        <v>5.4923173945334358E-2</v>
      </c>
      <c r="Q15" s="3">
        <v>5.5967240672406653E-2</v>
      </c>
      <c r="R15" s="3">
        <v>5.7277102961390068E-2</v>
      </c>
      <c r="S15" s="3">
        <v>5.8194669946699612E-2</v>
      </c>
      <c r="T15" s="3">
        <v>5.7362033620336289E-2</v>
      </c>
      <c r="U15" s="3">
        <v>5.725110701107021E-2</v>
      </c>
      <c r="V15" s="3">
        <v>5.675294028246837E-2</v>
      </c>
      <c r="W15" s="3">
        <v>5.7571776174315581E-2</v>
      </c>
    </row>
    <row r="17" spans="1:23" x14ac:dyDescent="0.25">
      <c r="A17" s="54" t="s">
        <v>31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M17" s="55" t="s">
        <v>76</v>
      </c>
      <c r="N17" s="55"/>
      <c r="O17" s="55"/>
      <c r="P17" s="55"/>
      <c r="Q17" s="55"/>
      <c r="R17" s="55"/>
      <c r="S17" s="55"/>
      <c r="T17" s="55"/>
      <c r="U17" s="55"/>
      <c r="V17" s="55"/>
      <c r="W17" s="55"/>
    </row>
    <row r="18" spans="1:23" ht="15" customHeight="1" x14ac:dyDescent="0.25">
      <c r="A18" s="1"/>
      <c r="B18" s="1" t="s">
        <v>10</v>
      </c>
      <c r="C18" s="1" t="s">
        <v>11</v>
      </c>
      <c r="D18" s="1" t="s">
        <v>12</v>
      </c>
      <c r="E18" s="1" t="s">
        <v>13</v>
      </c>
      <c r="F18" s="1" t="s">
        <v>14</v>
      </c>
      <c r="G18" s="1" t="s">
        <v>15</v>
      </c>
      <c r="H18" s="1" t="s">
        <v>16</v>
      </c>
      <c r="I18" s="1" t="s">
        <v>17</v>
      </c>
      <c r="J18" s="1" t="s">
        <v>18</v>
      </c>
      <c r="K18" s="1" t="s">
        <v>19</v>
      </c>
      <c r="N18" t="s">
        <v>75</v>
      </c>
      <c r="O18" t="s">
        <v>11</v>
      </c>
      <c r="P18" t="s">
        <v>12</v>
      </c>
      <c r="Q18" t="s">
        <v>13</v>
      </c>
      <c r="R18" t="s">
        <v>14</v>
      </c>
      <c r="S18" t="s">
        <v>15</v>
      </c>
      <c r="T18" t="s">
        <v>16</v>
      </c>
      <c r="U18" t="s">
        <v>17</v>
      </c>
      <c r="V18" t="s">
        <v>18</v>
      </c>
      <c r="W18" t="s">
        <v>19</v>
      </c>
    </row>
    <row r="19" spans="1:23" x14ac:dyDescent="0.25">
      <c r="A19" s="1" t="s">
        <v>20</v>
      </c>
      <c r="B19" s="5">
        <v>6.3182645087943495E-2</v>
      </c>
      <c r="C19" s="5">
        <v>6.4198988836391246E-2</v>
      </c>
      <c r="D19" s="5">
        <v>6.7485282076896039E-2</v>
      </c>
      <c r="E19" s="5">
        <v>6.9406543573755641E-2</v>
      </c>
      <c r="F19" s="5">
        <v>7.2132022506602209E-2</v>
      </c>
      <c r="G19" s="5">
        <v>7.391855455101784E-2</v>
      </c>
      <c r="H19" s="5">
        <v>7.5231892984475496E-2</v>
      </c>
      <c r="I19" s="5">
        <v>7.4412428629082331E-2</v>
      </c>
      <c r="J19" s="5">
        <v>7.748650737795798E-2</v>
      </c>
      <c r="K19" s="5">
        <v>7.7940474667624313E-2</v>
      </c>
      <c r="M19" t="s">
        <v>20</v>
      </c>
      <c r="N19" s="3">
        <v>6.3181756867568703E-2</v>
      </c>
      <c r="O19" s="3">
        <v>6.4387288642886481E-2</v>
      </c>
      <c r="P19" s="3">
        <v>6.7199064677051917E-2</v>
      </c>
      <c r="Q19" s="3">
        <v>6.9430750307502995E-2</v>
      </c>
      <c r="R19" s="3">
        <v>7.1788735496994646E-2</v>
      </c>
      <c r="S19" s="3">
        <v>7.385305453054522E-2</v>
      </c>
      <c r="T19" s="3">
        <v>7.506018860188593E-2</v>
      </c>
      <c r="U19" s="3">
        <v>7.5687084870848825E-2</v>
      </c>
      <c r="V19" s="3">
        <v>7.7308396330897658E-2</v>
      </c>
      <c r="W19" s="3">
        <v>7.7506534608792435E-2</v>
      </c>
    </row>
    <row r="20" spans="1:23" x14ac:dyDescent="0.25">
      <c r="A20" s="1" t="s">
        <v>21</v>
      </c>
      <c r="B20" s="5">
        <v>1.2121436249793852E-2</v>
      </c>
      <c r="C20" s="5">
        <v>1.357514411158571E-2</v>
      </c>
      <c r="D20" s="5">
        <v>1.3701670854565293E-2</v>
      </c>
      <c r="E20" s="5">
        <v>1.310373966323812E-2</v>
      </c>
      <c r="F20" s="5">
        <v>1.3216986576800122E-2</v>
      </c>
      <c r="G20" s="5">
        <v>1.2868955771030546E-2</v>
      </c>
      <c r="H20" s="5">
        <v>1.276597379229337E-2</v>
      </c>
      <c r="I20" s="5">
        <v>1.3840977646722999E-2</v>
      </c>
      <c r="J20" s="5">
        <v>1.1407547122454953E-2</v>
      </c>
      <c r="K20" s="5">
        <v>1.1621705348891245E-2</v>
      </c>
      <c r="M20" t="s">
        <v>21</v>
      </c>
      <c r="N20" s="3">
        <v>9.872252972529796E-3</v>
      </c>
      <c r="O20" s="3">
        <v>1.1401764657646602E-2</v>
      </c>
      <c r="P20" s="3">
        <v>1.308488366243156E-2</v>
      </c>
      <c r="Q20" s="3">
        <v>1.2031016810168049E-2</v>
      </c>
      <c r="R20" s="3">
        <v>1.197143260468635E-2</v>
      </c>
      <c r="S20" s="3">
        <v>1.2242517425174246E-2</v>
      </c>
      <c r="T20" s="3">
        <v>1.1581754817548182E-2</v>
      </c>
      <c r="U20" s="3">
        <v>1.1220131201311991E-2</v>
      </c>
      <c r="V20" s="3">
        <v>1.0173911992185588E-2</v>
      </c>
      <c r="W20" s="3">
        <v>1.032194017595532E-2</v>
      </c>
    </row>
    <row r="21" spans="1:23" x14ac:dyDescent="0.25">
      <c r="A21" s="1" t="s">
        <v>22</v>
      </c>
      <c r="B21" s="5">
        <v>1.3291692649463449E-2</v>
      </c>
      <c r="C21" s="5">
        <v>1.484580885146998E-2</v>
      </c>
      <c r="D21" s="5">
        <v>1.5230118418562047E-2</v>
      </c>
      <c r="E21" s="5">
        <v>1.4637820588093722E-2</v>
      </c>
      <c r="F21" s="5">
        <v>1.4587795825354813E-2</v>
      </c>
      <c r="G21" s="5">
        <v>1.4470524722310127E-2</v>
      </c>
      <c r="H21" s="5">
        <v>1.417972276008804E-2</v>
      </c>
      <c r="I21" s="5">
        <v>1.5146551552585735E-2</v>
      </c>
      <c r="J21" s="5">
        <v>1.2769892291736737E-2</v>
      </c>
      <c r="K21" s="5">
        <v>1.3159690485141942E-2</v>
      </c>
      <c r="M21" t="s">
        <v>22</v>
      </c>
      <c r="N21" s="3">
        <v>1.2642794177941809E-2</v>
      </c>
      <c r="O21" s="3">
        <v>1.4748843378433752E-2</v>
      </c>
      <c r="P21" s="3">
        <v>1.6511246926064118E-2</v>
      </c>
      <c r="Q21" s="3">
        <v>1.5450656006560037E-2</v>
      </c>
      <c r="R21" s="3">
        <v>1.5357082461184885E-2</v>
      </c>
      <c r="S21" s="3">
        <v>1.5702173021730138E-2</v>
      </c>
      <c r="T21" s="3">
        <v>1.5167322673226758E-2</v>
      </c>
      <c r="U21" s="3">
        <v>1.4816318163181597E-2</v>
      </c>
      <c r="V21" s="3">
        <v>1.3793100184067493E-2</v>
      </c>
      <c r="W21" s="3">
        <v>1.3897145178005391E-2</v>
      </c>
    </row>
    <row r="22" spans="1:23" x14ac:dyDescent="0.25">
      <c r="A22" s="1" t="s">
        <v>23</v>
      </c>
      <c r="B22" s="5">
        <v>1.5353605944261287E-2</v>
      </c>
      <c r="C22" s="5">
        <v>1.7706997951387179E-2</v>
      </c>
      <c r="D22" s="5">
        <v>1.9194073827315458E-2</v>
      </c>
      <c r="E22" s="5">
        <v>1.8341577813527382E-2</v>
      </c>
      <c r="F22" s="5">
        <v>1.8343534883983298E-2</v>
      </c>
      <c r="G22" s="5">
        <v>1.7708385993986137E-2</v>
      </c>
      <c r="H22" s="5">
        <v>1.7825313181227334E-2</v>
      </c>
      <c r="I22" s="5">
        <v>1.8989004071165549E-2</v>
      </c>
      <c r="J22" s="5">
        <v>1.6100404265312396E-2</v>
      </c>
      <c r="K22" s="5">
        <v>1.665774994013812E-2</v>
      </c>
      <c r="M22" t="s">
        <v>23</v>
      </c>
      <c r="N22" s="3">
        <v>1.5245930709307109E-2</v>
      </c>
      <c r="O22" s="3">
        <v>1.6660979499795E-2</v>
      </c>
      <c r="P22" s="3">
        <v>1.9180619619791086E-2</v>
      </c>
      <c r="Q22" s="3">
        <v>1.8524702747027479E-2</v>
      </c>
      <c r="R22" s="3">
        <v>1.8568603576396048E-2</v>
      </c>
      <c r="S22" s="3">
        <v>1.8189831898318961E-2</v>
      </c>
      <c r="T22" s="3">
        <v>1.787699876998761E-2</v>
      </c>
      <c r="U22" s="3">
        <v>1.7475071750717407E-2</v>
      </c>
      <c r="V22" s="3">
        <v>1.6825244505510706E-2</v>
      </c>
      <c r="W22" s="3">
        <v>1.7299840954963147E-2</v>
      </c>
    </row>
    <row r="23" spans="1:23" x14ac:dyDescent="0.25">
      <c r="A23" s="1" t="s">
        <v>24</v>
      </c>
      <c r="B23" s="5">
        <v>1.7252697604047032E-2</v>
      </c>
      <c r="C23" s="5">
        <v>1.9997460379132817E-2</v>
      </c>
      <c r="D23" s="5">
        <v>2.1876691498661394E-2</v>
      </c>
      <c r="E23" s="5">
        <v>2.1338605063733668E-2</v>
      </c>
      <c r="F23" s="5">
        <v>2.1418844545420021E-2</v>
      </c>
      <c r="G23" s="5">
        <v>2.1950169643862871E-2</v>
      </c>
      <c r="H23" s="5">
        <v>2.2553587334819894E-2</v>
      </c>
      <c r="I23" s="5">
        <v>2.4316824054650091E-2</v>
      </c>
      <c r="J23" s="5">
        <v>2.184165116869774E-2</v>
      </c>
      <c r="K23" s="5">
        <v>2.1747469180434964E-2</v>
      </c>
      <c r="M23" t="s">
        <v>24</v>
      </c>
      <c r="N23" s="3">
        <v>1.6018132431324363E-2</v>
      </c>
      <c r="O23" s="3">
        <v>1.9072828618286158E-2</v>
      </c>
      <c r="P23" s="3">
        <v>2.1785457668171554E-2</v>
      </c>
      <c r="Q23" s="3">
        <v>2.0837494874948678E-2</v>
      </c>
      <c r="R23" s="3">
        <v>2.1161469505055316E-2</v>
      </c>
      <c r="S23" s="3">
        <v>2.0696309963099471E-2</v>
      </c>
      <c r="T23" s="3">
        <v>2.0206806068060589E-2</v>
      </c>
      <c r="U23" s="3">
        <v>2.0004018040180371E-2</v>
      </c>
      <c r="V23" s="3">
        <v>1.9843530688372597E-2</v>
      </c>
      <c r="W23" s="3">
        <v>2.0917676133315001E-2</v>
      </c>
    </row>
    <row r="24" spans="1:23" x14ac:dyDescent="0.25">
      <c r="A24" s="1" t="s">
        <v>25</v>
      </c>
      <c r="B24" s="5">
        <v>2.0951293805533053E-2</v>
      </c>
      <c r="C24" s="5">
        <v>2.2355759305640072E-2</v>
      </c>
      <c r="D24" s="5">
        <v>2.417103501641546E-2</v>
      </c>
      <c r="E24" s="5">
        <v>2.5038068317243242E-2</v>
      </c>
      <c r="F24" s="5">
        <v>2.5731602596618289E-2</v>
      </c>
      <c r="G24" s="5">
        <v>2.5975644458064912E-2</v>
      </c>
      <c r="H24" s="5">
        <v>2.6358252900468004E-2</v>
      </c>
      <c r="I24" s="5">
        <v>2.8555965260265007E-2</v>
      </c>
      <c r="J24" s="5">
        <v>2.5809941837566561E-2</v>
      </c>
      <c r="K24" s="5">
        <v>2.518970700041831E-2</v>
      </c>
      <c r="M24" t="s">
        <v>25</v>
      </c>
      <c r="N24" s="3">
        <v>2.2850850758507617E-2</v>
      </c>
      <c r="O24" s="3">
        <v>2.3932340713407038E-2</v>
      </c>
      <c r="P24" s="3">
        <v>2.6906613879733546E-2</v>
      </c>
      <c r="Q24" s="3">
        <v>2.6074313243132342E-2</v>
      </c>
      <c r="R24" s="3">
        <v>2.6475245642816669E-2</v>
      </c>
      <c r="S24" s="3">
        <v>2.5537638376383665E-2</v>
      </c>
      <c r="T24" s="3">
        <v>2.5114637146371334E-2</v>
      </c>
      <c r="U24" s="3">
        <v>2.478044280442793E-2</v>
      </c>
      <c r="V24" s="3">
        <v>2.4065670909774697E-2</v>
      </c>
      <c r="W24" s="3">
        <v>2.485100946664813E-2</v>
      </c>
    </row>
    <row r="25" spans="1:23" x14ac:dyDescent="0.25">
      <c r="A25" s="1" t="s">
        <v>26</v>
      </c>
      <c r="B25" s="5">
        <v>2.4556310320809391E-2</v>
      </c>
      <c r="C25" s="5">
        <v>2.5936209346928668E-2</v>
      </c>
      <c r="D25" s="5">
        <v>2.8357657642344589E-2</v>
      </c>
      <c r="E25" s="5">
        <v>2.9039389539374266E-2</v>
      </c>
      <c r="F25" s="5">
        <v>3.0054765272092568E-2</v>
      </c>
      <c r="G25" s="5">
        <v>3.0949137439072391E-2</v>
      </c>
      <c r="H25" s="5">
        <v>3.1341531182879592E-2</v>
      </c>
      <c r="I25" s="5">
        <v>3.3395436771413448E-2</v>
      </c>
      <c r="J25" s="5">
        <v>3.0503253150530499E-2</v>
      </c>
      <c r="K25" s="5">
        <v>2.9883018313383011E-2</v>
      </c>
      <c r="M25" t="s">
        <v>26</v>
      </c>
      <c r="N25" s="3">
        <v>2.6703331283312842E-2</v>
      </c>
      <c r="O25" s="3">
        <v>2.8669548585485684E-2</v>
      </c>
      <c r="P25" s="3">
        <v>3.1667335486949715E-2</v>
      </c>
      <c r="Q25" s="3">
        <v>3.0737781877818671E-2</v>
      </c>
      <c r="R25" s="3">
        <v>3.1090907799438239E-2</v>
      </c>
      <c r="S25" s="3">
        <v>3.0325502255022566E-2</v>
      </c>
      <c r="T25" s="3">
        <v>2.9711111111111018E-2</v>
      </c>
      <c r="U25" s="3">
        <v>2.9567896678966737E-2</v>
      </c>
      <c r="V25" s="3">
        <v>2.9033444587511517E-2</v>
      </c>
      <c r="W25" s="3">
        <v>3.0529689253446016E-2</v>
      </c>
    </row>
    <row r="26" spans="1:23" x14ac:dyDescent="0.25">
      <c r="A26" s="1" t="s">
        <v>27</v>
      </c>
      <c r="B26" s="5">
        <v>2.8997784309248972E-2</v>
      </c>
      <c r="C26" s="5">
        <v>3.0377683335367833E-2</v>
      </c>
      <c r="D26" s="5">
        <v>3.2332575065961197E-2</v>
      </c>
      <c r="E26" s="5">
        <v>3.3578737185947102E-2</v>
      </c>
      <c r="F26" s="5">
        <v>3.4759348261358458E-2</v>
      </c>
      <c r="G26" s="5">
        <v>3.5705949990683314E-2</v>
      </c>
      <c r="H26" s="5">
        <v>3.6081332999559526E-2</v>
      </c>
      <c r="I26" s="5">
        <v>3.8088830660760423E-2</v>
      </c>
      <c r="J26" s="5">
        <v>3.5196647039878945E-2</v>
      </c>
      <c r="K26" s="5">
        <v>3.4576412202730666E-2</v>
      </c>
      <c r="M26" t="s">
        <v>27</v>
      </c>
      <c r="N26" s="3">
        <v>2.7709645346453524E-2</v>
      </c>
      <c r="O26" s="3">
        <v>3.132645715457151E-2</v>
      </c>
      <c r="P26" s="3">
        <v>3.4466146475059668E-2</v>
      </c>
      <c r="Q26" s="3">
        <v>3.334622796227954E-2</v>
      </c>
      <c r="R26" s="3">
        <v>3.3794761837978658E-2</v>
      </c>
      <c r="S26" s="3">
        <v>3.2974374743747252E-2</v>
      </c>
      <c r="T26" s="3">
        <v>3.2203977039770348E-2</v>
      </c>
      <c r="U26" s="3">
        <v>3.2023370233702213E-2</v>
      </c>
      <c r="V26" s="3">
        <v>3.1487155124617035E-2</v>
      </c>
      <c r="W26" s="3">
        <v>3.2759086547418902E-2</v>
      </c>
    </row>
    <row r="27" spans="1:23" x14ac:dyDescent="0.25">
      <c r="A27" s="1" t="s">
        <v>28</v>
      </c>
      <c r="B27" s="5">
        <v>3.3698444920313986E-2</v>
      </c>
      <c r="C27" s="5">
        <v>3.5078343946432805E-2</v>
      </c>
      <c r="D27" s="5">
        <v>3.7401464413607394E-2</v>
      </c>
      <c r="E27" s="5">
        <v>3.8517837103370686E-2</v>
      </c>
      <c r="F27" s="5">
        <v>3.9694443224198489E-2</v>
      </c>
      <c r="G27" s="5">
        <v>4.166738681975013E-2</v>
      </c>
      <c r="H27" s="5">
        <v>4.2094008474374389E-2</v>
      </c>
      <c r="I27" s="5">
        <v>4.4412984252833854E-2</v>
      </c>
      <c r="J27" s="5">
        <v>4.2134178006022455E-2</v>
      </c>
      <c r="K27" s="5">
        <v>4.1513943168874357E-2</v>
      </c>
      <c r="M27" t="s">
        <v>28</v>
      </c>
      <c r="N27" s="3">
        <v>3.4779428044280455E-2</v>
      </c>
      <c r="O27" s="3">
        <v>4.2203701927019263E-2</v>
      </c>
      <c r="P27" s="3">
        <v>4.5843842252017319E-2</v>
      </c>
      <c r="Q27" s="3">
        <v>4.5028269782697666E-2</v>
      </c>
      <c r="R27" s="3">
        <v>4.5326578156141821E-2</v>
      </c>
      <c r="S27" s="3">
        <v>4.4706191061910525E-2</v>
      </c>
      <c r="T27" s="3">
        <v>4.4278761787617742E-2</v>
      </c>
      <c r="U27" s="3">
        <v>4.4004592045920395E-2</v>
      </c>
      <c r="V27" s="3">
        <v>4.3464153894604549E-2</v>
      </c>
      <c r="W27" s="3">
        <v>4.500340799063323E-2</v>
      </c>
    </row>
    <row r="28" spans="1:23" x14ac:dyDescent="0.25">
      <c r="A28" s="1" t="s">
        <v>29</v>
      </c>
      <c r="B28" s="5">
        <v>3.8808147645335009E-2</v>
      </c>
      <c r="C28" s="5">
        <v>4.018804667145344E-2</v>
      </c>
      <c r="D28" s="5">
        <v>4.2511167138628445E-2</v>
      </c>
      <c r="E28" s="5">
        <v>4.3724195484873926E-2</v>
      </c>
      <c r="F28" s="5">
        <v>4.4635194669285047E-2</v>
      </c>
      <c r="G28" s="5">
        <v>4.7067056514216499E-2</v>
      </c>
      <c r="H28" s="5">
        <v>4.788030079477032E-2</v>
      </c>
      <c r="I28" s="5">
        <v>5.0199276573229715E-2</v>
      </c>
      <c r="J28" s="5">
        <v>4.792047032641894E-2</v>
      </c>
      <c r="K28" s="5">
        <v>4.73002354892718E-2</v>
      </c>
      <c r="M28" t="s">
        <v>29</v>
      </c>
      <c r="N28" s="3">
        <v>4.5388694136941382E-2</v>
      </c>
      <c r="O28" s="3">
        <v>5.3253886428864458E-2</v>
      </c>
      <c r="P28" s="3">
        <v>5.7221087024465135E-2</v>
      </c>
      <c r="Q28" s="3">
        <v>5.6963161131611248E-2</v>
      </c>
      <c r="R28" s="3">
        <v>5.6714442034780752E-2</v>
      </c>
      <c r="S28" s="3">
        <v>5.6264329643296501E-2</v>
      </c>
      <c r="T28" s="3">
        <v>5.5872242722427135E-2</v>
      </c>
      <c r="U28" s="3">
        <v>5.5537761377613758E-2</v>
      </c>
      <c r="V28" s="3">
        <v>5.5188877141836901E-2</v>
      </c>
      <c r="W28" s="3">
        <v>5.6267573632289812E-2</v>
      </c>
    </row>
    <row r="29" spans="1:23" x14ac:dyDescent="0.25">
      <c r="A29" s="1" t="s">
        <v>30</v>
      </c>
      <c r="B29" s="5">
        <v>4.4207817339801836E-2</v>
      </c>
      <c r="C29" s="5">
        <v>4.558771636592103E-2</v>
      </c>
      <c r="D29" s="5">
        <v>4.8394115115507119E-2</v>
      </c>
      <c r="E29" s="5">
        <v>4.9726920505518052E-2</v>
      </c>
      <c r="F29" s="5">
        <v>5.0058811514867407E-2</v>
      </c>
      <c r="G29" s="5">
        <v>5.2954092022062083E-2</v>
      </c>
      <c r="H29" s="5">
        <v>5.3763248771648564E-2</v>
      </c>
      <c r="I29" s="5">
        <v>5.6082224550108292E-2</v>
      </c>
      <c r="J29" s="5">
        <v>5.3803418303297379E-2</v>
      </c>
      <c r="K29" s="5">
        <v>5.3183183466150571E-2</v>
      </c>
      <c r="M29" t="s">
        <v>30</v>
      </c>
      <c r="N29" s="3">
        <v>5.2301445264452621E-2</v>
      </c>
      <c r="O29" s="3">
        <v>6.0279716687166966E-2</v>
      </c>
      <c r="P29" s="3">
        <v>6.4221169025285213E-2</v>
      </c>
      <c r="Q29" s="3">
        <v>6.4588294382944028E-2</v>
      </c>
      <c r="R29" s="3">
        <v>6.4032277213132302E-2</v>
      </c>
      <c r="S29" s="3">
        <v>6.4346084460844569E-2</v>
      </c>
      <c r="T29" s="3">
        <v>6.3700410004099456E-2</v>
      </c>
      <c r="U29" s="3">
        <v>6.3607995079950658E-2</v>
      </c>
      <c r="V29" s="3">
        <v>6.2749352746593198E-2</v>
      </c>
      <c r="W29" s="3">
        <v>6.3923375190305651E-2</v>
      </c>
    </row>
    <row r="32" spans="1:23" s="11" customFormat="1" x14ac:dyDescent="0.25"/>
    <row r="34" spans="1:11" x14ac:dyDescent="0.25">
      <c r="A34" s="54" t="s">
        <v>58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ht="47.25" x14ac:dyDescent="0.25">
      <c r="A35" s="16" t="s">
        <v>54</v>
      </c>
      <c r="B35" s="13" t="s">
        <v>10</v>
      </c>
      <c r="C35" s="13" t="s">
        <v>11</v>
      </c>
      <c r="D35" s="13" t="s">
        <v>12</v>
      </c>
      <c r="E35" s="13" t="s">
        <v>13</v>
      </c>
      <c r="F35" s="13" t="s">
        <v>14</v>
      </c>
      <c r="G35" s="13" t="s">
        <v>15</v>
      </c>
      <c r="H35" s="13" t="s">
        <v>16</v>
      </c>
      <c r="I35" s="13" t="s">
        <v>17</v>
      </c>
      <c r="J35" s="13" t="s">
        <v>18</v>
      </c>
      <c r="K35" s="13" t="s">
        <v>19</v>
      </c>
    </row>
    <row r="36" spans="1:11" ht="15.75" x14ac:dyDescent="0.25">
      <c r="A36" s="14" t="s">
        <v>21</v>
      </c>
      <c r="B36" s="2">
        <f>+AVERAGE(B6,N6)</f>
        <v>6.0006701191217156E-3</v>
      </c>
      <c r="C36" s="2">
        <f t="shared" ref="C36:K36" si="0">+AVERAGE(C6,O6)</f>
        <v>7.513491437594084E-3</v>
      </c>
      <c r="D36" s="2">
        <f t="shared" si="0"/>
        <v>6.1304814469730837E-3</v>
      </c>
      <c r="E36" s="2">
        <f t="shared" si="0"/>
        <v>5.4229951799618804E-3</v>
      </c>
      <c r="F36" s="2">
        <f t="shared" si="0"/>
        <v>5.0800448090457685E-3</v>
      </c>
      <c r="G36" s="2">
        <f t="shared" si="0"/>
        <v>5.2526872560891488E-3</v>
      </c>
      <c r="H36" s="2">
        <f t="shared" si="0"/>
        <v>4.7209481653596452E-3</v>
      </c>
      <c r="I36" s="2">
        <f t="shared" si="0"/>
        <v>4.9416032124144204E-3</v>
      </c>
      <c r="J36" s="2">
        <f t="shared" si="0"/>
        <v>3.2448448702114513E-3</v>
      </c>
      <c r="K36" s="2">
        <f t="shared" si="0"/>
        <v>3.25071309699115E-3</v>
      </c>
    </row>
    <row r="37" spans="1:11" ht="15.75" x14ac:dyDescent="0.25">
      <c r="A37" s="14" t="s">
        <v>23</v>
      </c>
      <c r="B37" s="2">
        <f t="shared" ref="B37:K37" si="1">+AVERAGE(B7,B8,B9,N7,N8,N9)</f>
        <v>9.6728167907809935E-3</v>
      </c>
      <c r="C37" s="2">
        <f t="shared" si="1"/>
        <v>1.1908138756761709E-2</v>
      </c>
      <c r="D37" s="2">
        <f t="shared" si="1"/>
        <v>1.1714260884065542E-2</v>
      </c>
      <c r="E37" s="2">
        <f t="shared" si="1"/>
        <v>1.2083968759694858E-2</v>
      </c>
      <c r="F37" s="2">
        <f t="shared" si="1"/>
        <v>1.2317444332366742E-2</v>
      </c>
      <c r="G37" s="2">
        <f t="shared" si="1"/>
        <v>1.2507145528720487E-2</v>
      </c>
      <c r="H37" s="2">
        <f t="shared" si="1"/>
        <v>1.2273089500081666E-2</v>
      </c>
      <c r="I37" s="2">
        <f t="shared" si="1"/>
        <v>1.2989543666908521E-2</v>
      </c>
      <c r="J37" s="2">
        <f t="shared" si="1"/>
        <v>1.1255604162706866E-2</v>
      </c>
      <c r="K37" s="2">
        <f t="shared" si="1"/>
        <v>1.1679814238332961E-2</v>
      </c>
    </row>
    <row r="38" spans="1:11" ht="15.75" x14ac:dyDescent="0.25">
      <c r="A38" s="14" t="s">
        <v>26</v>
      </c>
      <c r="B38" s="2">
        <f>+AVERAGE(B10,B11,B12,N10,N11,N12)</f>
        <v>1.8722570685859325E-2</v>
      </c>
      <c r="C38" s="2">
        <f t="shared" ref="C38:K38" si="2">+AVERAGE(C10,C11,C12,O10,O11,O12)</f>
        <v>2.1623555499182726E-2</v>
      </c>
      <c r="D38" s="2">
        <f t="shared" si="2"/>
        <v>2.1972918392337556E-2</v>
      </c>
      <c r="E38" s="2">
        <f t="shared" si="2"/>
        <v>2.3635813741467029E-2</v>
      </c>
      <c r="F38" s="2">
        <f t="shared" si="2"/>
        <v>2.4105565673943341E-2</v>
      </c>
      <c r="G38" s="2">
        <f t="shared" si="2"/>
        <v>2.4336807172639498E-2</v>
      </c>
      <c r="H38" s="2">
        <f t="shared" si="2"/>
        <v>2.4338236601043488E-2</v>
      </c>
      <c r="I38" s="2">
        <f t="shared" si="2"/>
        <v>2.5117198335114981E-2</v>
      </c>
      <c r="J38" s="2">
        <f t="shared" si="2"/>
        <v>2.3388221686212091E-2</v>
      </c>
      <c r="K38" s="2">
        <f t="shared" si="2"/>
        <v>2.3912700817859327E-2</v>
      </c>
    </row>
    <row r="39" spans="1:11" ht="15.75" x14ac:dyDescent="0.25">
      <c r="A39" s="14" t="s">
        <v>29</v>
      </c>
      <c r="B39" s="2">
        <f>+AVERAGE(B13,B14,B15,N13,N14,N15)</f>
        <v>3.2600133606366904E-2</v>
      </c>
      <c r="C39" s="2">
        <f t="shared" ref="C39:K39" si="3">+AVERAGE(C13,C14,C15,O13,O14,O15)</f>
        <v>3.5301235285924291E-2</v>
      </c>
      <c r="D39" s="2">
        <f t="shared" si="3"/>
        <v>3.7598822009266668E-2</v>
      </c>
      <c r="E39" s="2">
        <f t="shared" si="3"/>
        <v>4.0219851792623815E-2</v>
      </c>
      <c r="F39" s="2">
        <f t="shared" si="3"/>
        <v>4.0848625635096315E-2</v>
      </c>
      <c r="G39" s="2">
        <f t="shared" si="3"/>
        <v>4.1890580880621607E-2</v>
      </c>
      <c r="H39" s="2">
        <f t="shared" si="3"/>
        <v>4.1976724232135186E-2</v>
      </c>
      <c r="I39" s="2">
        <f t="shared" si="3"/>
        <v>4.2750105230891948E-2</v>
      </c>
      <c r="J39" s="2">
        <f t="shared" si="3"/>
        <v>4.1925165895070698E-2</v>
      </c>
      <c r="K39" s="2">
        <f t="shared" si="3"/>
        <v>4.2756873165955091E-2</v>
      </c>
    </row>
    <row r="41" spans="1:11" x14ac:dyDescent="0.25">
      <c r="A41" s="54" t="s">
        <v>59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ht="47.25" x14ac:dyDescent="0.25">
      <c r="A42" s="16" t="s">
        <v>54</v>
      </c>
      <c r="B42" s="13" t="s">
        <v>10</v>
      </c>
      <c r="C42" s="13" t="s">
        <v>11</v>
      </c>
      <c r="D42" s="13" t="s">
        <v>12</v>
      </c>
      <c r="E42" s="13" t="s">
        <v>13</v>
      </c>
      <c r="F42" s="13" t="s">
        <v>14</v>
      </c>
      <c r="G42" s="13" t="s">
        <v>15</v>
      </c>
      <c r="H42" s="13" t="s">
        <v>16</v>
      </c>
      <c r="I42" s="13" t="s">
        <v>17</v>
      </c>
      <c r="J42" s="13" t="s">
        <v>18</v>
      </c>
      <c r="K42" s="13" t="s">
        <v>19</v>
      </c>
    </row>
    <row r="43" spans="1:11" ht="15.75" x14ac:dyDescent="0.25">
      <c r="A43" s="14" t="s">
        <v>21</v>
      </c>
      <c r="B43" s="2">
        <f>+AVERAGE(B20,N20)</f>
        <v>1.0996844611161825E-2</v>
      </c>
      <c r="C43" s="2">
        <f t="shared" ref="C43:J43" si="4">+AVERAGE(C20,O20)</f>
        <v>1.2488454384616156E-2</v>
      </c>
      <c r="D43" s="2">
        <f t="shared" si="4"/>
        <v>1.3393277258498426E-2</v>
      </c>
      <c r="E43" s="2">
        <f t="shared" si="4"/>
        <v>1.2567378236703085E-2</v>
      </c>
      <c r="F43" s="2">
        <f t="shared" si="4"/>
        <v>1.2594209590743236E-2</v>
      </c>
      <c r="G43" s="2">
        <f t="shared" si="4"/>
        <v>1.2555736598102395E-2</v>
      </c>
      <c r="H43" s="2">
        <f t="shared" si="4"/>
        <v>1.2173864304920776E-2</v>
      </c>
      <c r="I43" s="2">
        <f t="shared" si="4"/>
        <v>1.2530554424017494E-2</v>
      </c>
      <c r="J43" s="2">
        <f t="shared" si="4"/>
        <v>1.079072955732027E-2</v>
      </c>
      <c r="K43" s="2">
        <f>+AVERAGE(K20,W20)</f>
        <v>1.0971822762423283E-2</v>
      </c>
    </row>
    <row r="44" spans="1:11" ht="15.75" x14ac:dyDescent="0.25">
      <c r="A44" s="14" t="s">
        <v>23</v>
      </c>
      <c r="B44" s="2">
        <f>+AVERAGE(B21,B22,B23,N21,N22,N23)</f>
        <v>1.4967475586057507E-2</v>
      </c>
      <c r="C44" s="2">
        <f t="shared" ref="C44:K44" si="5">+AVERAGE(C21,C22,C23,O21,O22,O23)</f>
        <v>1.7172153113084149E-2</v>
      </c>
      <c r="D44" s="2">
        <f t="shared" si="5"/>
        <v>1.8963034659760944E-2</v>
      </c>
      <c r="E44" s="2">
        <f t="shared" si="5"/>
        <v>1.8188476182315162E-2</v>
      </c>
      <c r="F44" s="2">
        <f t="shared" si="5"/>
        <v>1.8239555132899064E-2</v>
      </c>
      <c r="G44" s="2">
        <f t="shared" si="5"/>
        <v>1.8119565873884618E-2</v>
      </c>
      <c r="H44" s="2">
        <f t="shared" si="5"/>
        <v>1.7968291797901704E-2</v>
      </c>
      <c r="I44" s="2">
        <f t="shared" si="5"/>
        <v>1.8457964605413459E-2</v>
      </c>
      <c r="J44" s="2">
        <f t="shared" si="5"/>
        <v>1.6862303850616277E-2</v>
      </c>
      <c r="K44" s="2">
        <f t="shared" si="5"/>
        <v>1.7279928645333092E-2</v>
      </c>
    </row>
    <row r="45" spans="1:11" ht="15.75" x14ac:dyDescent="0.25">
      <c r="A45" s="14" t="s">
        <v>26</v>
      </c>
      <c r="B45" s="2">
        <f>+AVERAGE(B24,B25,B26,N24,N25,N26)</f>
        <v>2.5294869303977563E-2</v>
      </c>
      <c r="C45" s="2">
        <f t="shared" ref="C45:K45" si="6">+AVERAGE(C24,C25,C26,O24,O25,O26)</f>
        <v>2.7099666406900137E-2</v>
      </c>
      <c r="D45" s="2">
        <f t="shared" si="6"/>
        <v>2.9650227261077359E-2</v>
      </c>
      <c r="E45" s="2">
        <f t="shared" si="6"/>
        <v>2.9635753020965858E-2</v>
      </c>
      <c r="F45" s="2">
        <f t="shared" si="6"/>
        <v>3.0317771901717149E-2</v>
      </c>
      <c r="G45" s="2">
        <f t="shared" si="6"/>
        <v>3.0244707877162352E-2</v>
      </c>
      <c r="H45" s="2">
        <f t="shared" si="6"/>
        <v>3.0135140396693304E-2</v>
      </c>
      <c r="I45" s="2">
        <f t="shared" si="6"/>
        <v>3.1068657068255959E-2</v>
      </c>
      <c r="J45" s="2">
        <f t="shared" si="6"/>
        <v>2.9349352108313204E-2</v>
      </c>
      <c r="K45" s="2">
        <f t="shared" si="6"/>
        <v>2.9631487130674174E-2</v>
      </c>
    </row>
    <row r="46" spans="1:11" ht="15.75" x14ac:dyDescent="0.25">
      <c r="A46" s="14" t="s">
        <v>29</v>
      </c>
      <c r="B46" s="2">
        <f>+AVERAGE(B27,B28,B29,N27,N28,N29)</f>
        <v>4.1530662891854218E-2</v>
      </c>
      <c r="C46" s="2">
        <f t="shared" ref="C46:K46" si="7">+AVERAGE(C27,C28,C29,O27,O28,O29)</f>
        <v>4.6098568671143002E-2</v>
      </c>
      <c r="D46" s="2">
        <f t="shared" si="7"/>
        <v>4.9265474161585103E-2</v>
      </c>
      <c r="E46" s="2">
        <f t="shared" si="7"/>
        <v>4.9758113065169272E-2</v>
      </c>
      <c r="F46" s="2">
        <f t="shared" si="7"/>
        <v>5.007695780206764E-2</v>
      </c>
      <c r="G46" s="2">
        <f t="shared" si="7"/>
        <v>5.1167523420346722E-2</v>
      </c>
      <c r="H46" s="2">
        <f t="shared" si="7"/>
        <v>5.1264828759156271E-2</v>
      </c>
      <c r="I46" s="2">
        <f t="shared" si="7"/>
        <v>5.2307472313276114E-2</v>
      </c>
      <c r="J46" s="2">
        <f t="shared" si="7"/>
        <v>5.0876741736462235E-2</v>
      </c>
      <c r="K46" s="2">
        <f t="shared" si="7"/>
        <v>5.1198619822920906E-2</v>
      </c>
    </row>
    <row r="47" spans="1:11" ht="15.75" x14ac:dyDescent="0.25">
      <c r="A47" s="15" t="s">
        <v>57</v>
      </c>
    </row>
    <row r="50" spans="1:23" x14ac:dyDescent="0.25">
      <c r="A50" s="11" t="s">
        <v>7</v>
      </c>
    </row>
    <row r="52" spans="1:23" ht="15.75" x14ac:dyDescent="0.25">
      <c r="A52" s="17" t="s">
        <v>55</v>
      </c>
      <c r="B52" s="13" t="s">
        <v>10</v>
      </c>
      <c r="C52" s="13" t="s">
        <v>11</v>
      </c>
      <c r="D52" s="13" t="s">
        <v>12</v>
      </c>
      <c r="E52" s="13" t="s">
        <v>13</v>
      </c>
      <c r="F52" s="13" t="s">
        <v>14</v>
      </c>
      <c r="G52" s="13" t="s">
        <v>15</v>
      </c>
      <c r="H52" s="13" t="s">
        <v>16</v>
      </c>
      <c r="I52" s="13" t="s">
        <v>17</v>
      </c>
      <c r="J52" s="13" t="s">
        <v>18</v>
      </c>
      <c r="K52" s="13" t="s">
        <v>19</v>
      </c>
      <c r="M52" s="17" t="s">
        <v>56</v>
      </c>
      <c r="N52" s="13" t="s">
        <v>10</v>
      </c>
      <c r="O52" s="13" t="s">
        <v>11</v>
      </c>
      <c r="P52" s="13" t="s">
        <v>12</v>
      </c>
      <c r="Q52" s="13" t="s">
        <v>13</v>
      </c>
      <c r="R52" s="13" t="s">
        <v>14</v>
      </c>
      <c r="S52" s="13" t="s">
        <v>15</v>
      </c>
      <c r="T52" s="13" t="s">
        <v>16</v>
      </c>
      <c r="U52" s="13" t="s">
        <v>17</v>
      </c>
      <c r="V52" s="13" t="s">
        <v>18</v>
      </c>
      <c r="W52" s="13" t="s">
        <v>19</v>
      </c>
    </row>
    <row r="53" spans="1:23" ht="15.75" x14ac:dyDescent="0.25">
      <c r="A53" s="14" t="s">
        <v>21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M53" s="14" t="s">
        <v>21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</row>
    <row r="54" spans="1:23" ht="15.75" x14ac:dyDescent="0.25">
      <c r="A54" s="14" t="s">
        <v>23</v>
      </c>
      <c r="B54" s="2">
        <f>+B37-B$36</f>
        <v>3.6721466716592779E-3</v>
      </c>
      <c r="C54" s="2">
        <f t="shared" ref="C54:K54" si="8">+C37-C36</f>
        <v>4.3946473191676253E-3</v>
      </c>
      <c r="D54" s="2">
        <f t="shared" si="8"/>
        <v>5.5837794370924582E-3</v>
      </c>
      <c r="E54" s="2">
        <f t="shared" si="8"/>
        <v>6.6609735797329775E-3</v>
      </c>
      <c r="F54" s="2">
        <f t="shared" si="8"/>
        <v>7.2373995233209736E-3</v>
      </c>
      <c r="G54" s="2">
        <f t="shared" si="8"/>
        <v>7.2544582726313377E-3</v>
      </c>
      <c r="H54" s="2">
        <f t="shared" si="8"/>
        <v>7.552141334722021E-3</v>
      </c>
      <c r="I54" s="2">
        <f t="shared" si="8"/>
        <v>8.0479404544941003E-3</v>
      </c>
      <c r="J54" s="2">
        <f t="shared" si="8"/>
        <v>8.0107592924954143E-3</v>
      </c>
      <c r="K54" s="2">
        <f t="shared" si="8"/>
        <v>8.4291011413418111E-3</v>
      </c>
      <c r="M54" s="14" t="s">
        <v>23</v>
      </c>
      <c r="N54" s="2">
        <f t="shared" ref="N54:W56" si="9">+B44-B$43</f>
        <v>3.9706309748956826E-3</v>
      </c>
      <c r="O54" s="2">
        <f t="shared" si="9"/>
        <v>4.6836987284679926E-3</v>
      </c>
      <c r="P54" s="2">
        <f t="shared" si="9"/>
        <v>5.5697574012625178E-3</v>
      </c>
      <c r="Q54" s="2">
        <f t="shared" si="9"/>
        <v>5.6210979456120767E-3</v>
      </c>
      <c r="R54" s="2">
        <f t="shared" si="9"/>
        <v>5.6453455421558284E-3</v>
      </c>
      <c r="S54" s="2">
        <f t="shared" si="9"/>
        <v>5.5638292757822227E-3</v>
      </c>
      <c r="T54" s="2">
        <f t="shared" si="9"/>
        <v>5.7944274929809282E-3</v>
      </c>
      <c r="U54" s="2">
        <f t="shared" si="9"/>
        <v>5.9274101813959652E-3</v>
      </c>
      <c r="V54" s="2">
        <f t="shared" si="9"/>
        <v>6.071574293296007E-3</v>
      </c>
      <c r="W54" s="2">
        <f t="shared" si="9"/>
        <v>6.3081058829098091E-3</v>
      </c>
    </row>
    <row r="55" spans="1:23" ht="15.75" x14ac:dyDescent="0.25">
      <c r="A55" s="14" t="s">
        <v>26</v>
      </c>
      <c r="B55" s="2">
        <f>+B38-B$36</f>
        <v>1.2721900566737609E-2</v>
      </c>
      <c r="C55" s="2">
        <f t="shared" ref="C55:K55" si="10">+C38-C$36</f>
        <v>1.4110064061588642E-2</v>
      </c>
      <c r="D55" s="2">
        <f t="shared" si="10"/>
        <v>1.5842436945364472E-2</v>
      </c>
      <c r="E55" s="2">
        <f t="shared" si="10"/>
        <v>1.8212818561505147E-2</v>
      </c>
      <c r="F55" s="2">
        <f t="shared" si="10"/>
        <v>1.9025520864897574E-2</v>
      </c>
      <c r="G55" s="2">
        <f t="shared" si="10"/>
        <v>1.908411991655035E-2</v>
      </c>
      <c r="H55" s="2">
        <f t="shared" si="10"/>
        <v>1.9617288435683843E-2</v>
      </c>
      <c r="I55" s="2">
        <f t="shared" si="10"/>
        <v>2.0175595122700563E-2</v>
      </c>
      <c r="J55" s="2">
        <f t="shared" si="10"/>
        <v>2.014337681600064E-2</v>
      </c>
      <c r="K55" s="2">
        <f t="shared" si="10"/>
        <v>2.0661987720868177E-2</v>
      </c>
      <c r="M55" s="14" t="s">
        <v>26</v>
      </c>
      <c r="N55" s="2">
        <f t="shared" si="9"/>
        <v>1.4298024692815738E-2</v>
      </c>
      <c r="O55" s="2">
        <f t="shared" si="9"/>
        <v>1.461121202228398E-2</v>
      </c>
      <c r="P55" s="2">
        <f t="shared" si="9"/>
        <v>1.6256950002578933E-2</v>
      </c>
      <c r="Q55" s="2">
        <f t="shared" si="9"/>
        <v>1.7068374784262774E-2</v>
      </c>
      <c r="R55" s="2">
        <f t="shared" si="9"/>
        <v>1.7723562310973912E-2</v>
      </c>
      <c r="S55" s="2">
        <f t="shared" si="9"/>
        <v>1.7688971279059957E-2</v>
      </c>
      <c r="T55" s="2">
        <f t="shared" si="9"/>
        <v>1.7961276091772529E-2</v>
      </c>
      <c r="U55" s="2">
        <f t="shared" si="9"/>
        <v>1.8538102644238465E-2</v>
      </c>
      <c r="V55" s="2">
        <f t="shared" si="9"/>
        <v>1.8558622550992936E-2</v>
      </c>
      <c r="W55" s="2">
        <f t="shared" si="9"/>
        <v>1.8659664368250891E-2</v>
      </c>
    </row>
    <row r="56" spans="1:23" ht="15.75" x14ac:dyDescent="0.25">
      <c r="A56" s="14" t="s">
        <v>29</v>
      </c>
      <c r="B56" s="2">
        <f>+B39-B$36</f>
        <v>2.6599463487245189E-2</v>
      </c>
      <c r="C56" s="2">
        <f t="shared" ref="C56:K56" si="11">+C39-C$36</f>
        <v>2.7787743848330208E-2</v>
      </c>
      <c r="D56" s="2">
        <f t="shared" si="11"/>
        <v>3.1468340562293584E-2</v>
      </c>
      <c r="E56" s="2">
        <f t="shared" si="11"/>
        <v>3.4796856612661936E-2</v>
      </c>
      <c r="F56" s="2">
        <f t="shared" si="11"/>
        <v>3.5768580826050549E-2</v>
      </c>
      <c r="G56" s="2">
        <f t="shared" si="11"/>
        <v>3.6637893624532458E-2</v>
      </c>
      <c r="H56" s="2">
        <f t="shared" si="11"/>
        <v>3.7255776066775541E-2</v>
      </c>
      <c r="I56" s="2">
        <f t="shared" si="11"/>
        <v>3.7808502018477526E-2</v>
      </c>
      <c r="J56" s="2">
        <f t="shared" si="11"/>
        <v>3.868032102485925E-2</v>
      </c>
      <c r="K56" s="2">
        <f t="shared" si="11"/>
        <v>3.9506160068963944E-2</v>
      </c>
      <c r="M56" s="14" t="s">
        <v>29</v>
      </c>
      <c r="N56" s="2">
        <f t="shared" si="9"/>
        <v>3.0533818280692394E-2</v>
      </c>
      <c r="O56" s="2">
        <f t="shared" si="9"/>
        <v>3.3610114286526847E-2</v>
      </c>
      <c r="P56" s="2">
        <f t="shared" si="9"/>
        <v>3.5872196903086677E-2</v>
      </c>
      <c r="Q56" s="2">
        <f t="shared" si="9"/>
        <v>3.7190734828466188E-2</v>
      </c>
      <c r="R56" s="2">
        <f t="shared" si="9"/>
        <v>3.7482748211324406E-2</v>
      </c>
      <c r="S56" s="2">
        <f t="shared" si="9"/>
        <v>3.8611786822244323E-2</v>
      </c>
      <c r="T56" s="2">
        <f t="shared" si="9"/>
        <v>3.9090964454235495E-2</v>
      </c>
      <c r="U56" s="2">
        <f t="shared" si="9"/>
        <v>3.977691788925862E-2</v>
      </c>
      <c r="V56" s="2">
        <f t="shared" si="9"/>
        <v>4.0086012179141962E-2</v>
      </c>
      <c r="W56" s="2">
        <f t="shared" si="9"/>
        <v>4.0226797060497622E-2</v>
      </c>
    </row>
    <row r="57" spans="1:23" ht="15.75" x14ac:dyDescent="0.25">
      <c r="A57" s="14"/>
      <c r="B57" s="2"/>
      <c r="C57" s="2"/>
      <c r="D57" s="2"/>
      <c r="E57" s="2"/>
      <c r="F57" s="2"/>
      <c r="G57" s="2"/>
      <c r="H57" s="2"/>
      <c r="I57" s="2"/>
      <c r="J57" s="2"/>
      <c r="K57" s="2"/>
      <c r="M57" s="14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x14ac:dyDescent="0.25">
      <c r="A58" s="14"/>
      <c r="B58" s="2"/>
      <c r="C58" s="2"/>
      <c r="D58" s="2"/>
      <c r="E58" s="2"/>
      <c r="F58" s="2"/>
      <c r="G58" s="2"/>
      <c r="H58" s="2"/>
      <c r="I58" s="2"/>
      <c r="J58" s="2"/>
      <c r="K58" s="2"/>
      <c r="M58" s="14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x14ac:dyDescent="0.25">
      <c r="A59" s="17" t="s">
        <v>55</v>
      </c>
      <c r="B59" s="13" t="s">
        <v>10</v>
      </c>
      <c r="C59" s="13" t="s">
        <v>11</v>
      </c>
      <c r="D59" s="13" t="s">
        <v>12</v>
      </c>
      <c r="E59" s="13" t="s">
        <v>13</v>
      </c>
      <c r="F59" s="13" t="s">
        <v>14</v>
      </c>
      <c r="G59" s="13" t="s">
        <v>15</v>
      </c>
      <c r="H59" s="13" t="s">
        <v>16</v>
      </c>
      <c r="I59" s="13" t="s">
        <v>17</v>
      </c>
      <c r="J59" s="13" t="s">
        <v>18</v>
      </c>
      <c r="K59" s="13" t="s">
        <v>19</v>
      </c>
      <c r="M59" s="17" t="s">
        <v>56</v>
      </c>
      <c r="N59" s="13" t="s">
        <v>10</v>
      </c>
      <c r="O59" s="13" t="s">
        <v>11</v>
      </c>
      <c r="P59" s="13" t="s">
        <v>12</v>
      </c>
      <c r="Q59" s="13" t="s">
        <v>13</v>
      </c>
      <c r="R59" s="13" t="s">
        <v>14</v>
      </c>
      <c r="S59" s="13" t="s">
        <v>15</v>
      </c>
      <c r="T59" s="13" t="s">
        <v>16</v>
      </c>
      <c r="U59" s="13" t="s">
        <v>17</v>
      </c>
      <c r="V59" s="13" t="s">
        <v>18</v>
      </c>
      <c r="W59" s="13" t="s">
        <v>19</v>
      </c>
    </row>
    <row r="60" spans="1:23" ht="15.75" x14ac:dyDescent="0.25">
      <c r="A60" s="14" t="s">
        <v>23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M60" s="14" t="s">
        <v>23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</row>
    <row r="61" spans="1:23" ht="15.75" x14ac:dyDescent="0.25">
      <c r="A61" s="14" t="s">
        <v>26</v>
      </c>
      <c r="B61" s="2">
        <f>+B38-B$37</f>
        <v>9.0497538950783316E-3</v>
      </c>
      <c r="C61" s="2">
        <f t="shared" ref="C61:K61" si="12">+C38-C$37</f>
        <v>9.7154167424210163E-3</v>
      </c>
      <c r="D61" s="2">
        <f t="shared" si="12"/>
        <v>1.0258657508272014E-2</v>
      </c>
      <c r="E61" s="2">
        <f t="shared" si="12"/>
        <v>1.1551844981772171E-2</v>
      </c>
      <c r="F61" s="2">
        <f t="shared" si="12"/>
        <v>1.1788121341576599E-2</v>
      </c>
      <c r="G61" s="2">
        <f t="shared" si="12"/>
        <v>1.1829661643919012E-2</v>
      </c>
      <c r="H61" s="2">
        <f t="shared" si="12"/>
        <v>1.2065147100961822E-2</v>
      </c>
      <c r="I61" s="2">
        <f t="shared" si="12"/>
        <v>1.2127654668206461E-2</v>
      </c>
      <c r="J61" s="2">
        <f t="shared" si="12"/>
        <v>1.2132617523505225E-2</v>
      </c>
      <c r="K61" s="2">
        <f t="shared" si="12"/>
        <v>1.2232886579526366E-2</v>
      </c>
      <c r="M61" s="14" t="s">
        <v>26</v>
      </c>
      <c r="N61" s="2">
        <f>+B45-B$44</f>
        <v>1.0327393717920056E-2</v>
      </c>
      <c r="O61" s="2">
        <f t="shared" ref="O61:W61" si="13">+C45-C$44</f>
        <v>9.9275132938159878E-3</v>
      </c>
      <c r="P61" s="2">
        <f t="shared" si="13"/>
        <v>1.0687192601316415E-2</v>
      </c>
      <c r="Q61" s="2">
        <f t="shared" si="13"/>
        <v>1.1447276838650697E-2</v>
      </c>
      <c r="R61" s="2">
        <f t="shared" si="13"/>
        <v>1.2078216768818085E-2</v>
      </c>
      <c r="S61" s="2">
        <f t="shared" si="13"/>
        <v>1.2125142003277734E-2</v>
      </c>
      <c r="T61" s="2">
        <f t="shared" si="13"/>
        <v>1.2166848598791601E-2</v>
      </c>
      <c r="U61" s="2">
        <f t="shared" si="13"/>
        <v>1.26106924628425E-2</v>
      </c>
      <c r="V61" s="2">
        <f t="shared" si="13"/>
        <v>1.2487048257696927E-2</v>
      </c>
      <c r="W61" s="2">
        <f t="shared" si="13"/>
        <v>1.2351558485341082E-2</v>
      </c>
    </row>
    <row r="62" spans="1:23" ht="15.75" x14ac:dyDescent="0.25">
      <c r="A62" s="14" t="s">
        <v>29</v>
      </c>
      <c r="B62" s="2">
        <f>+B39-B$37</f>
        <v>2.2927316815585911E-2</v>
      </c>
      <c r="C62" s="2">
        <f t="shared" ref="C62:K62" si="14">+C39-C$37</f>
        <v>2.3393096529162584E-2</v>
      </c>
      <c r="D62" s="2">
        <f t="shared" si="14"/>
        <v>2.5884561125201128E-2</v>
      </c>
      <c r="E62" s="2">
        <f t="shared" si="14"/>
        <v>2.8135883032928959E-2</v>
      </c>
      <c r="F62" s="2">
        <f t="shared" si="14"/>
        <v>2.8531181302729573E-2</v>
      </c>
      <c r="G62" s="2">
        <f t="shared" si="14"/>
        <v>2.9383435351901119E-2</v>
      </c>
      <c r="H62" s="2">
        <f t="shared" si="14"/>
        <v>2.9703634732053522E-2</v>
      </c>
      <c r="I62" s="2">
        <f t="shared" si="14"/>
        <v>2.9760561563983427E-2</v>
      </c>
      <c r="J62" s="2">
        <f t="shared" si="14"/>
        <v>3.0669561732363834E-2</v>
      </c>
      <c r="K62" s="2">
        <f t="shared" si="14"/>
        <v>3.107705892762213E-2</v>
      </c>
      <c r="M62" s="14" t="s">
        <v>29</v>
      </c>
      <c r="N62" s="2">
        <f>+B46-B$44</f>
        <v>2.6563187305796709E-2</v>
      </c>
      <c r="O62" s="2">
        <f t="shared" ref="O62:W62" si="15">+C46-C$44</f>
        <v>2.8926415558058853E-2</v>
      </c>
      <c r="P62" s="2">
        <f t="shared" si="15"/>
        <v>3.0302439501824159E-2</v>
      </c>
      <c r="Q62" s="2">
        <f t="shared" si="15"/>
        <v>3.1569636882854107E-2</v>
      </c>
      <c r="R62" s="2">
        <f t="shared" si="15"/>
        <v>3.1837402669168575E-2</v>
      </c>
      <c r="S62" s="2">
        <f t="shared" si="15"/>
        <v>3.3047957546462101E-2</v>
      </c>
      <c r="T62" s="2">
        <f t="shared" si="15"/>
        <v>3.3296536961254564E-2</v>
      </c>
      <c r="U62" s="2">
        <f t="shared" si="15"/>
        <v>3.3849507707862658E-2</v>
      </c>
      <c r="V62" s="2">
        <f t="shared" si="15"/>
        <v>3.4014437885845961E-2</v>
      </c>
      <c r="W62" s="2">
        <f t="shared" si="15"/>
        <v>3.3918691177587813E-2</v>
      </c>
    </row>
    <row r="63" spans="1:23" ht="15.75" x14ac:dyDescent="0.25">
      <c r="A63" s="14"/>
      <c r="B63" s="2"/>
      <c r="C63" s="2"/>
      <c r="D63" s="2"/>
      <c r="E63" s="2"/>
      <c r="F63" s="2"/>
      <c r="G63" s="2"/>
      <c r="H63" s="2"/>
      <c r="I63" s="2"/>
      <c r="J63" s="2"/>
      <c r="K63" s="2"/>
      <c r="M63" s="14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x14ac:dyDescent="0.25">
      <c r="A64" s="14"/>
      <c r="B64" s="2"/>
      <c r="C64" s="2"/>
      <c r="D64" s="2"/>
      <c r="E64" s="2"/>
      <c r="F64" s="2"/>
      <c r="G64" s="2"/>
      <c r="H64" s="2"/>
      <c r="I64" s="2"/>
      <c r="J64" s="2"/>
      <c r="K64" s="2"/>
      <c r="M64" s="14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x14ac:dyDescent="0.25">
      <c r="A65" s="17" t="s">
        <v>55</v>
      </c>
      <c r="B65" s="13" t="s">
        <v>10</v>
      </c>
      <c r="C65" s="13" t="s">
        <v>11</v>
      </c>
      <c r="D65" s="13" t="s">
        <v>12</v>
      </c>
      <c r="E65" s="13" t="s">
        <v>13</v>
      </c>
      <c r="F65" s="13" t="s">
        <v>14</v>
      </c>
      <c r="G65" s="13" t="s">
        <v>15</v>
      </c>
      <c r="H65" s="13" t="s">
        <v>16</v>
      </c>
      <c r="I65" s="13" t="s">
        <v>17</v>
      </c>
      <c r="J65" s="13" t="s">
        <v>18</v>
      </c>
      <c r="K65" s="13" t="s">
        <v>19</v>
      </c>
      <c r="M65" s="17" t="s">
        <v>56</v>
      </c>
      <c r="N65" s="13" t="s">
        <v>10</v>
      </c>
      <c r="O65" s="13" t="s">
        <v>11</v>
      </c>
      <c r="P65" s="13" t="s">
        <v>12</v>
      </c>
      <c r="Q65" s="13" t="s">
        <v>13</v>
      </c>
      <c r="R65" s="13" t="s">
        <v>14</v>
      </c>
      <c r="S65" s="13" t="s">
        <v>15</v>
      </c>
      <c r="T65" s="13" t="s">
        <v>16</v>
      </c>
      <c r="U65" s="13" t="s">
        <v>17</v>
      </c>
      <c r="V65" s="13" t="s">
        <v>18</v>
      </c>
      <c r="W65" s="13" t="s">
        <v>19</v>
      </c>
    </row>
    <row r="66" spans="1:23" ht="15.75" x14ac:dyDescent="0.25">
      <c r="A66" s="14" t="s">
        <v>26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M66" s="14" t="s">
        <v>26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</row>
    <row r="67" spans="1:23" ht="15.75" x14ac:dyDescent="0.25">
      <c r="A67" s="14" t="s">
        <v>29</v>
      </c>
      <c r="B67" s="2">
        <f>+B39-B$38</f>
        <v>1.3877562920507579E-2</v>
      </c>
      <c r="C67" s="2">
        <f t="shared" ref="C67:K67" si="16">+C39-C$38</f>
        <v>1.3677679786741566E-2</v>
      </c>
      <c r="D67" s="2">
        <f t="shared" si="16"/>
        <v>1.5625903616929112E-2</v>
      </c>
      <c r="E67" s="2">
        <f t="shared" si="16"/>
        <v>1.6584038051156786E-2</v>
      </c>
      <c r="F67" s="2">
        <f t="shared" si="16"/>
        <v>1.6743059961152974E-2</v>
      </c>
      <c r="G67" s="2">
        <f t="shared" si="16"/>
        <v>1.7553773707982109E-2</v>
      </c>
      <c r="H67" s="2">
        <f t="shared" si="16"/>
        <v>1.7638487631091698E-2</v>
      </c>
      <c r="I67" s="2">
        <f t="shared" si="16"/>
        <v>1.7632906895776967E-2</v>
      </c>
      <c r="J67" s="2">
        <f t="shared" si="16"/>
        <v>1.8536944208858607E-2</v>
      </c>
      <c r="K67" s="2">
        <f t="shared" si="16"/>
        <v>1.8844172348095763E-2</v>
      </c>
      <c r="M67" s="14" t="s">
        <v>29</v>
      </c>
      <c r="N67" s="2">
        <f>+B46-B$45</f>
        <v>1.6235793587876655E-2</v>
      </c>
      <c r="O67" s="2">
        <f t="shared" ref="O67:W67" si="17">+C46-C$45</f>
        <v>1.8998902264242865E-2</v>
      </c>
      <c r="P67" s="2">
        <f t="shared" si="17"/>
        <v>1.9615246900507744E-2</v>
      </c>
      <c r="Q67" s="2">
        <f t="shared" si="17"/>
        <v>2.0122360044203414E-2</v>
      </c>
      <c r="R67" s="2">
        <f t="shared" si="17"/>
        <v>1.9759185900350491E-2</v>
      </c>
      <c r="S67" s="2">
        <f t="shared" si="17"/>
        <v>2.092281554318437E-2</v>
      </c>
      <c r="T67" s="2">
        <f t="shared" si="17"/>
        <v>2.1129688362462967E-2</v>
      </c>
      <c r="U67" s="2">
        <f t="shared" si="17"/>
        <v>2.1238815245020155E-2</v>
      </c>
      <c r="V67" s="2">
        <f t="shared" si="17"/>
        <v>2.152738962814903E-2</v>
      </c>
      <c r="W67" s="2">
        <f t="shared" si="17"/>
        <v>2.1567132692246731E-2</v>
      </c>
    </row>
    <row r="68" spans="1:23" ht="15.75" x14ac:dyDescent="0.25">
      <c r="A68" s="14"/>
      <c r="B68" s="2"/>
      <c r="C68" s="2"/>
      <c r="D68" s="2"/>
      <c r="E68" s="2"/>
      <c r="F68" s="2"/>
      <c r="G68" s="2"/>
      <c r="H68" s="2"/>
      <c r="I68" s="2"/>
      <c r="J68" s="2"/>
      <c r="K68" s="2"/>
      <c r="M68" s="14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x14ac:dyDescent="0.25">
      <c r="A69" s="14"/>
      <c r="B69" s="2"/>
      <c r="C69" s="2"/>
      <c r="D69" s="2"/>
      <c r="E69" s="2"/>
      <c r="F69" s="2"/>
      <c r="G69" s="2"/>
      <c r="H69" s="2"/>
      <c r="I69" s="2"/>
      <c r="J69" s="2"/>
      <c r="K69" s="2"/>
      <c r="M69" s="14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x14ac:dyDescent="0.25">
      <c r="A70" s="14"/>
      <c r="B70" s="2"/>
      <c r="C70" s="2"/>
      <c r="D70" s="2"/>
      <c r="E70" s="2"/>
      <c r="F70" s="2"/>
      <c r="G70" s="2"/>
      <c r="H70" s="2"/>
      <c r="I70" s="2"/>
      <c r="J70" s="2"/>
      <c r="K70" s="2"/>
      <c r="M70" s="14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x14ac:dyDescent="0.25">
      <c r="A71" s="14"/>
      <c r="B71" s="2"/>
      <c r="C71" s="2"/>
      <c r="D71" s="2"/>
      <c r="E71" s="2"/>
      <c r="F71" s="2"/>
      <c r="G71" s="2"/>
      <c r="H71" s="2"/>
      <c r="I71" s="2"/>
      <c r="J71" s="2"/>
      <c r="K71" s="2"/>
      <c r="M71" s="14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x14ac:dyDescent="0.25">
      <c r="A72" s="14"/>
      <c r="B72" s="2"/>
      <c r="C72" s="2"/>
      <c r="D72" s="2"/>
      <c r="E72" s="2"/>
      <c r="F72" s="2"/>
      <c r="G72" s="2"/>
      <c r="H72" s="2"/>
      <c r="I72" s="2"/>
      <c r="J72" s="2"/>
      <c r="K72" s="2"/>
      <c r="M72" s="14"/>
      <c r="N72" s="2"/>
      <c r="O72" s="2"/>
      <c r="P72" s="2"/>
      <c r="Q72" s="2"/>
      <c r="R72" s="2"/>
      <c r="S72" s="2"/>
      <c r="T72" s="2"/>
      <c r="U72" s="2"/>
      <c r="V72" s="2"/>
      <c r="W72" s="2"/>
    </row>
  </sheetData>
  <mergeCells count="6">
    <mergeCell ref="A41:K41"/>
    <mergeCell ref="A3:K3"/>
    <mergeCell ref="A17:K17"/>
    <mergeCell ref="M3:W3"/>
    <mergeCell ref="M17:W17"/>
    <mergeCell ref="A34:K3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96B10-2967-41B5-A65F-DB3476EBB9E7}">
  <dimension ref="A1:I8"/>
  <sheetViews>
    <sheetView workbookViewId="0">
      <selection activeCell="B19" sqref="B19"/>
    </sheetView>
  </sheetViews>
  <sheetFormatPr defaultRowHeight="15" x14ac:dyDescent="0.25"/>
  <cols>
    <col min="1" max="1" width="25.140625" bestFit="1" customWidth="1"/>
    <col min="2" max="2" width="16.140625" bestFit="1" customWidth="1"/>
    <col min="4" max="5" width="13.42578125" bestFit="1" customWidth="1"/>
    <col min="6" max="6" width="25.140625" bestFit="1" customWidth="1"/>
    <col min="8" max="8" width="16.140625" bestFit="1" customWidth="1"/>
    <col min="9" max="9" width="13.42578125" bestFit="1" customWidth="1"/>
    <col min="11" max="11" width="13.42578125" bestFit="1" customWidth="1"/>
  </cols>
  <sheetData>
    <row r="1" spans="1:9" ht="15.75" thickBot="1" x14ac:dyDescent="0.3">
      <c r="A1" s="34" t="s">
        <v>7</v>
      </c>
    </row>
    <row r="2" spans="1:9" ht="15.75" thickBot="1" x14ac:dyDescent="0.3"/>
    <row r="3" spans="1:9" ht="15.75" thickBot="1" x14ac:dyDescent="0.3">
      <c r="A3" s="34" t="s">
        <v>55</v>
      </c>
      <c r="B3" s="30"/>
      <c r="C3" s="30"/>
      <c r="D3" s="35"/>
      <c r="E3" s="39"/>
      <c r="F3" s="40" t="s">
        <v>56</v>
      </c>
      <c r="G3" s="41"/>
      <c r="H3" s="41"/>
      <c r="I3" s="42"/>
    </row>
    <row r="4" spans="1:9" x14ac:dyDescent="0.25">
      <c r="A4" s="43" t="s">
        <v>71</v>
      </c>
      <c r="B4" s="44" t="s">
        <v>68</v>
      </c>
      <c r="C4" s="45" t="s">
        <v>69</v>
      </c>
      <c r="D4" s="46" t="s">
        <v>70</v>
      </c>
      <c r="F4" s="43" t="s">
        <v>71</v>
      </c>
      <c r="G4" s="44" t="s">
        <v>68</v>
      </c>
      <c r="H4" s="45" t="s">
        <v>69</v>
      </c>
      <c r="I4" s="46" t="s">
        <v>70</v>
      </c>
    </row>
    <row r="5" spans="1:9" x14ac:dyDescent="0.25">
      <c r="A5" s="31" t="s">
        <v>21</v>
      </c>
      <c r="B5" s="32">
        <v>0.01</v>
      </c>
      <c r="C5" s="32">
        <v>7.4999999999999997E-3</v>
      </c>
      <c r="D5" s="33">
        <v>5.0000000000000001E-3</v>
      </c>
      <c r="F5" s="31" t="s">
        <v>21</v>
      </c>
      <c r="G5" s="32">
        <v>1.7500000000000002E-2</v>
      </c>
      <c r="H5" s="32">
        <f>+G5*0.75</f>
        <v>1.3125000000000001E-2</v>
      </c>
      <c r="I5" s="33">
        <f>+G5*0.5</f>
        <v>8.7500000000000008E-3</v>
      </c>
    </row>
    <row r="6" spans="1:9" x14ac:dyDescent="0.25">
      <c r="A6" s="31" t="s">
        <v>23</v>
      </c>
      <c r="B6" s="32">
        <v>1.4999999999999999E-2</v>
      </c>
      <c r="C6" s="32">
        <v>1.125E-2</v>
      </c>
      <c r="D6" s="33">
        <v>7.4999999999999997E-3</v>
      </c>
      <c r="F6" s="31" t="s">
        <v>23</v>
      </c>
      <c r="G6" s="32">
        <v>2.2499999999999999E-2</v>
      </c>
      <c r="H6" s="32">
        <f>+G6*0.75</f>
        <v>1.6875000000000001E-2</v>
      </c>
      <c r="I6" s="33">
        <f>+G6*0.5</f>
        <v>1.125E-2</v>
      </c>
    </row>
    <row r="7" spans="1:9" x14ac:dyDescent="0.25">
      <c r="A7" s="31" t="s">
        <v>26</v>
      </c>
      <c r="B7" s="32">
        <v>2.2499999999999999E-2</v>
      </c>
      <c r="C7" s="32">
        <v>1.9125E-2</v>
      </c>
      <c r="D7" s="33">
        <v>1.6875000000000001E-2</v>
      </c>
      <c r="F7" s="31" t="s">
        <v>26</v>
      </c>
      <c r="G7" s="32">
        <v>0.03</v>
      </c>
      <c r="H7" s="32">
        <f>+G7*0.85</f>
        <v>2.5499999999999998E-2</v>
      </c>
      <c r="I7" s="33">
        <f>+G7*0.75</f>
        <v>2.2499999999999999E-2</v>
      </c>
    </row>
    <row r="8" spans="1:9" ht="15.75" thickBot="1" x14ac:dyDescent="0.3">
      <c r="A8" s="36" t="s">
        <v>29</v>
      </c>
      <c r="B8" s="37">
        <v>0.04</v>
      </c>
      <c r="C8" s="37">
        <v>3.4000000000000002E-2</v>
      </c>
      <c r="D8" s="38">
        <v>0.03</v>
      </c>
      <c r="F8" s="36" t="s">
        <v>29</v>
      </c>
      <c r="G8" s="37">
        <v>0.05</v>
      </c>
      <c r="H8" s="37">
        <f>+G8*0.85</f>
        <v>4.2500000000000003E-2</v>
      </c>
      <c r="I8" s="38">
        <f>+G8*0.75</f>
        <v>3.7500000000000006E-2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75E55-82E7-4C1D-8087-B54D717576F0}">
  <dimension ref="A1:B7"/>
  <sheetViews>
    <sheetView workbookViewId="0">
      <selection activeCell="B21" sqref="B21"/>
    </sheetView>
  </sheetViews>
  <sheetFormatPr defaultRowHeight="15" x14ac:dyDescent="0.25"/>
  <cols>
    <col min="1" max="1" width="32.42578125" bestFit="1" customWidth="1"/>
    <col min="2" max="2" width="41.140625" bestFit="1" customWidth="1"/>
  </cols>
  <sheetData>
    <row r="1" spans="1:2" ht="15.75" thickBot="1" x14ac:dyDescent="0.3">
      <c r="A1" s="34" t="s">
        <v>7</v>
      </c>
    </row>
    <row r="2" spans="1:2" ht="15.75" thickBot="1" x14ac:dyDescent="0.3"/>
    <row r="3" spans="1:2" ht="15.75" thickBot="1" x14ac:dyDescent="0.3">
      <c r="A3" s="47" t="s">
        <v>73</v>
      </c>
      <c r="B3" s="42" t="s">
        <v>72</v>
      </c>
    </row>
    <row r="4" spans="1:2" x14ac:dyDescent="0.25">
      <c r="A4" s="31" t="s">
        <v>21</v>
      </c>
      <c r="B4" s="48">
        <v>15</v>
      </c>
    </row>
    <row r="5" spans="1:2" x14ac:dyDescent="0.25">
      <c r="A5" s="31" t="s">
        <v>23</v>
      </c>
      <c r="B5" s="49">
        <v>30</v>
      </c>
    </row>
    <row r="6" spans="1:2" x14ac:dyDescent="0.25">
      <c r="A6" s="31" t="s">
        <v>26</v>
      </c>
      <c r="B6" s="49">
        <v>50</v>
      </c>
    </row>
    <row r="7" spans="1:2" ht="15.75" thickBot="1" x14ac:dyDescent="0.3">
      <c r="A7" s="36" t="s">
        <v>29</v>
      </c>
      <c r="B7" s="50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 rate risk </vt:lpstr>
      <vt:lpstr>credit risk - rating migration</vt:lpstr>
      <vt:lpstr>credit risk - chg in yld</vt:lpstr>
      <vt:lpstr>liqudity risk</vt:lpstr>
      <vt:lpstr>bespoke additions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Tripathi</dc:creator>
  <cp:lastModifiedBy>Anil Bamboli</cp:lastModifiedBy>
  <dcterms:created xsi:type="dcterms:W3CDTF">2022-10-28T11:00:50Z</dcterms:created>
  <dcterms:modified xsi:type="dcterms:W3CDTF">2022-12-08T05:30:21Z</dcterms:modified>
</cp:coreProperties>
</file>